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defaultThemeVersion="166925"/>
  <mc:AlternateContent xmlns:mc="http://schemas.openxmlformats.org/markup-compatibility/2006">
    <mc:Choice Requires="x15">
      <x15ac:absPath xmlns:x15ac="http://schemas.microsoft.com/office/spreadsheetml/2010/11/ac" url="G:\Assembly\Legislative Services\Projects\Housing and Homelessness\Assembly Approporations on Housing\"/>
    </mc:Choice>
  </mc:AlternateContent>
  <xr:revisionPtr revIDLastSave="0" documentId="13_ncr:1_{6FAA4316-12B1-404C-B966-45BA290BB927}" xr6:coauthVersionLast="47" xr6:coauthVersionMax="47" xr10:uidLastSave="{00000000-0000-0000-0000-000000000000}"/>
  <bookViews>
    <workbookView xWindow="-120" yWindow="-120" windowWidth="29040" windowHeight="15720" tabRatio="851" xr2:uid="{8FA9197C-192E-46FD-B693-B9065094B76C}"/>
  </bookViews>
  <sheets>
    <sheet name="Open First!" sheetId="3" r:id="rId1"/>
    <sheet name="Raw Data" sheetId="2" r:id="rId2"/>
    <sheet name="Homelessness Prevention" sheetId="5" r:id="rId3"/>
    <sheet name="Homelessness Response" sheetId="8" r:id="rId4"/>
    <sheet name="Housing" sheetId="9" r:id="rId5"/>
    <sheet name="COVID Mass Shelter" sheetId="10" r:id="rId6"/>
    <sheet name="Summary" sheetId="7" r:id="rId7"/>
  </sheets>
  <calcPr calcId="191029"/>
  <pivotCaches>
    <pivotCache cacheId="22" r:id="rId8"/>
    <pivotCache cacheId="28"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02" i="2" l="1"/>
  <c r="K297" i="2"/>
  <c r="K298" i="2"/>
  <c r="K299" i="2"/>
  <c r="K296" i="2"/>
  <c r="K300" i="2"/>
  <c r="K281" i="2"/>
  <c r="K282" i="2"/>
  <c r="K277" i="2"/>
  <c r="K278" i="2"/>
  <c r="K293" i="2"/>
  <c r="K294" i="2"/>
  <c r="K295" i="2"/>
  <c r="K290" i="2"/>
  <c r="K291" i="2"/>
  <c r="K292" i="2"/>
  <c r="K289" i="2"/>
  <c r="K283" i="2"/>
  <c r="K284" i="2"/>
  <c r="K280" i="2"/>
  <c r="K279" i="2"/>
  <c r="K276" i="2"/>
  <c r="K275" i="2"/>
  <c r="K274" i="2"/>
  <c r="K272" i="2"/>
  <c r="K273" i="2"/>
  <c r="F304" i="2"/>
  <c r="K271" i="2"/>
  <c r="K270" i="2"/>
  <c r="K266" i="2"/>
  <c r="K267" i="2"/>
  <c r="K268" i="2"/>
  <c r="K269" i="2"/>
  <c r="K264" i="2"/>
  <c r="K222" i="2"/>
  <c r="K223" i="2"/>
  <c r="K224" i="2"/>
  <c r="K225" i="2"/>
  <c r="K226" i="2"/>
  <c r="K227" i="2"/>
  <c r="K228" i="2"/>
  <c r="K229" i="2"/>
  <c r="K230" i="2"/>
  <c r="K231" i="2"/>
  <c r="K232" i="2"/>
  <c r="K233" i="2" l="1"/>
  <c r="K234" i="2"/>
  <c r="K235" i="2"/>
  <c r="K262" i="2"/>
  <c r="K263" i="2"/>
  <c r="K265" i="2"/>
  <c r="K259" i="2"/>
  <c r="K257" i="2"/>
  <c r="K258" i="2"/>
  <c r="K260" i="2"/>
  <c r="K261" i="2"/>
  <c r="K253" i="2"/>
  <c r="K256" i="2"/>
  <c r="K254" i="2"/>
  <c r="K250" i="2"/>
  <c r="K251" i="2"/>
  <c r="K252" i="2"/>
  <c r="K255" i="2"/>
  <c r="K247" i="2"/>
  <c r="K248" i="2"/>
  <c r="K246" i="2"/>
  <c r="K244" i="2"/>
  <c r="K236" i="2"/>
  <c r="K237" i="2"/>
  <c r="K238" i="2"/>
  <c r="K239" i="2"/>
  <c r="K240" i="2"/>
  <c r="K241" i="2"/>
  <c r="K109" i="2"/>
  <c r="K242" i="2"/>
  <c r="K243" i="2"/>
  <c r="K112" i="2"/>
  <c r="K111" i="2"/>
  <c r="K245" i="2"/>
  <c r="K218" i="2"/>
  <c r="K110" i="2"/>
  <c r="K217" i="2"/>
  <c r="K219" i="2"/>
  <c r="K220" i="2"/>
  <c r="K221" i="2"/>
  <c r="K64" i="2"/>
  <c r="K65" i="2"/>
  <c r="K66" i="2"/>
  <c r="K67" i="2"/>
  <c r="K107" i="2"/>
  <c r="K108" i="2"/>
  <c r="K216" i="2"/>
  <c r="K214" i="2"/>
  <c r="K215" i="2"/>
  <c r="K213" i="2"/>
  <c r="K211" i="2"/>
  <c r="K210" i="2"/>
  <c r="K209" i="2"/>
  <c r="K212" i="2"/>
  <c r="K170" i="2"/>
  <c r="K192" i="2"/>
  <c r="G304" i="2"/>
  <c r="H304" i="2"/>
  <c r="J304" i="2"/>
  <c r="K2" i="2"/>
  <c r="K3" i="2"/>
  <c r="K4" i="2"/>
  <c r="K5" i="2"/>
  <c r="K6" i="2"/>
  <c r="K7" i="2"/>
  <c r="K8" i="2"/>
  <c r="K9" i="2"/>
  <c r="K10" i="2"/>
  <c r="K11" i="2"/>
  <c r="K12" i="2"/>
  <c r="K13" i="2"/>
  <c r="K14" i="2"/>
  <c r="K15" i="2"/>
  <c r="K17" i="2"/>
  <c r="K18" i="2"/>
  <c r="K19" i="2"/>
  <c r="K20" i="2"/>
  <c r="K21" i="2"/>
  <c r="K22" i="2"/>
  <c r="K23" i="2"/>
  <c r="K24" i="2"/>
  <c r="K25" i="2"/>
  <c r="K26" i="2"/>
  <c r="K27" i="2"/>
  <c r="K28" i="2"/>
  <c r="K29" i="2"/>
  <c r="K30" i="2"/>
  <c r="K31" i="2"/>
  <c r="K34" i="2"/>
  <c r="K35" i="2"/>
  <c r="K36" i="2"/>
  <c r="K37" i="2"/>
  <c r="K38" i="2"/>
  <c r="K39" i="2"/>
  <c r="K40" i="2"/>
  <c r="K41" i="2"/>
  <c r="K42" i="2"/>
  <c r="K43" i="2"/>
  <c r="K44" i="2"/>
  <c r="K45" i="2"/>
  <c r="K32" i="2"/>
  <c r="K46" i="2"/>
  <c r="K47" i="2"/>
  <c r="K48" i="2"/>
  <c r="K49" i="2"/>
  <c r="K50" i="2"/>
  <c r="K51" i="2"/>
  <c r="K52" i="2"/>
  <c r="K53" i="2"/>
  <c r="K54" i="2"/>
  <c r="K55" i="2"/>
  <c r="K56" i="2"/>
  <c r="K33" i="2"/>
  <c r="K57" i="2"/>
  <c r="K58" i="2"/>
  <c r="K59" i="2"/>
  <c r="K60" i="2"/>
  <c r="K61" i="2"/>
  <c r="K62" i="2"/>
  <c r="K63" i="2"/>
  <c r="K77" i="2"/>
  <c r="K78" i="2"/>
  <c r="K79" i="2"/>
  <c r="K80" i="2"/>
  <c r="K81" i="2"/>
  <c r="K82" i="2"/>
  <c r="K83" i="2"/>
  <c r="K84" i="2"/>
  <c r="K85" i="2"/>
  <c r="K86" i="2"/>
  <c r="K87" i="2"/>
  <c r="K88" i="2"/>
  <c r="K73" i="2"/>
  <c r="K74" i="2"/>
  <c r="K75" i="2"/>
  <c r="K68" i="2"/>
  <c r="K69" i="2"/>
  <c r="K71" i="2"/>
  <c r="K72" i="2"/>
  <c r="K76" i="2"/>
  <c r="K89" i="2"/>
  <c r="K90" i="2"/>
  <c r="K91" i="2"/>
  <c r="K92" i="2"/>
  <c r="K93" i="2"/>
  <c r="K94" i="2"/>
  <c r="K95" i="2"/>
  <c r="K96" i="2"/>
  <c r="K97" i="2"/>
  <c r="K98" i="2"/>
  <c r="K99" i="2"/>
  <c r="K100" i="2"/>
  <c r="K101" i="2"/>
  <c r="K102" i="2"/>
  <c r="K103" i="2"/>
  <c r="K70" i="2"/>
  <c r="K104" i="2"/>
  <c r="K105" i="2"/>
  <c r="K124" i="2"/>
  <c r="K125" i="2"/>
  <c r="K126" i="2"/>
  <c r="K127" i="2"/>
  <c r="K128" i="2"/>
  <c r="K106" i="2"/>
  <c r="K129" i="2"/>
  <c r="K130" i="2"/>
  <c r="K131" i="2"/>
  <c r="K132" i="2"/>
  <c r="K133" i="2"/>
  <c r="K134" i="2"/>
  <c r="K135" i="2"/>
  <c r="K136" i="2"/>
  <c r="K137" i="2"/>
  <c r="K119" i="2"/>
  <c r="K138" i="2"/>
  <c r="K139" i="2"/>
  <c r="K140" i="2"/>
  <c r="K141" i="2"/>
  <c r="K113" i="2"/>
  <c r="K115" i="2"/>
  <c r="K116" i="2"/>
  <c r="K118" i="2"/>
  <c r="K120" i="2"/>
  <c r="K121" i="2"/>
  <c r="K122" i="2"/>
  <c r="K123" i="2"/>
  <c r="K114" i="2"/>
  <c r="K117" i="2"/>
  <c r="K143" i="2"/>
  <c r="K148" i="2"/>
  <c r="K149" i="2"/>
  <c r="K150" i="2"/>
  <c r="K151" i="2"/>
  <c r="K152" i="2"/>
  <c r="K153" i="2"/>
  <c r="K154" i="2"/>
  <c r="K155" i="2"/>
  <c r="K179" i="2"/>
  <c r="K180" i="2"/>
  <c r="K181" i="2"/>
  <c r="K164" i="2"/>
  <c r="K165" i="2"/>
  <c r="K167" i="2"/>
  <c r="K171" i="2"/>
  <c r="K169" i="2"/>
  <c r="K182" i="2"/>
  <c r="K176" i="2"/>
  <c r="K177" i="2"/>
  <c r="K157" i="2"/>
  <c r="K158" i="2"/>
  <c r="K159" i="2"/>
  <c r="K160" i="2"/>
  <c r="K161" i="2"/>
  <c r="K162" i="2"/>
  <c r="K163" i="2"/>
  <c r="K166" i="2"/>
  <c r="K173" i="2"/>
  <c r="K174" i="2"/>
  <c r="K183" i="2"/>
  <c r="K184" i="2"/>
  <c r="K185" i="2"/>
  <c r="K186" i="2"/>
  <c r="K187" i="2"/>
  <c r="K188" i="2"/>
  <c r="K189" i="2"/>
  <c r="K190" i="2"/>
  <c r="K191" i="2"/>
  <c r="K168" i="2"/>
  <c r="K172" i="2"/>
  <c r="K175" i="2"/>
  <c r="K178" i="2"/>
  <c r="K193" i="2"/>
  <c r="K194" i="2"/>
  <c r="K195" i="2"/>
  <c r="K196" i="2"/>
  <c r="K197" i="2"/>
  <c r="K198" i="2"/>
  <c r="K199" i="2"/>
  <c r="K200" i="2"/>
  <c r="K201" i="2"/>
  <c r="K202" i="2"/>
  <c r="K203" i="2"/>
  <c r="K204" i="2"/>
  <c r="K205" i="2"/>
  <c r="K206" i="2"/>
  <c r="K207" i="2"/>
  <c r="K208" i="2"/>
  <c r="K156" i="2"/>
  <c r="I16" i="2" l="1"/>
  <c r="I304" i="2" s="1"/>
  <c r="K16" i="2" l="1"/>
  <c r="K304" i="2" s="1"/>
</calcChain>
</file>

<file path=xl/sharedStrings.xml><?xml version="1.0" encoding="utf-8"?>
<sst xmlns="http://schemas.openxmlformats.org/spreadsheetml/2006/main" count="2258" uniqueCount="613">
  <si>
    <t>Program Funded</t>
  </si>
  <si>
    <t>Legislation</t>
  </si>
  <si>
    <t>S Version addns to HHS and Camp Abatement</t>
  </si>
  <si>
    <t>N/A</t>
  </si>
  <si>
    <t>Areawide General Capital Improvement Projects Fund</t>
  </si>
  <si>
    <t>AR 2020-271(S), As Amended</t>
  </si>
  <si>
    <t>AR 2020-271(S), As Amended; AO 2020-099, As Amended</t>
  </si>
  <si>
    <t>Rapid Rehousing Program</t>
  </si>
  <si>
    <t>Areawide General Fund</t>
  </si>
  <si>
    <t>AR 2020-221, As Amended</t>
  </si>
  <si>
    <t>Rental &amp; Mortgage Assistance Relief Program</t>
  </si>
  <si>
    <t>AWAIC Emergency Shelter Expansion</t>
  </si>
  <si>
    <t>Risk Pool Insurance Program for Private Landlords</t>
  </si>
  <si>
    <t>ML&amp;P Unrestricted Cash</t>
  </si>
  <si>
    <t>AO 2016-50</t>
  </si>
  <si>
    <t>Real Estate Sales</t>
  </si>
  <si>
    <t>AO 2017-49</t>
  </si>
  <si>
    <t>Housing and Homeless Services Coordinator (Office of the Mayor)</t>
  </si>
  <si>
    <t>AR 2016-179</t>
  </si>
  <si>
    <t>Chief Housing Officer (Office of Economic &amp; Community Development)</t>
  </si>
  <si>
    <t>AR 2017-211</t>
  </si>
  <si>
    <t>AR 2017-301</t>
  </si>
  <si>
    <t>Areawide General Funds</t>
  </si>
  <si>
    <t>AR 2018-182</t>
  </si>
  <si>
    <t>Grant to United Way for the Landlord Housing Partnership Program Phase 2</t>
  </si>
  <si>
    <t>Grant to Rural CAP for Affordable Housing Deferred Maintenance</t>
  </si>
  <si>
    <t>Grant to Alaska Coalition to End Homelessness for multiple homelessness program componenets</t>
  </si>
  <si>
    <t>Grant to Henning, Inc. for transitional housing supportive services for clients housed at the Aviator Hotel</t>
  </si>
  <si>
    <t>Sole source contract with Catholic Social Services for emergency shelter services at Clare House</t>
  </si>
  <si>
    <t>AM 765-2021</t>
  </si>
  <si>
    <t>Alcohol Tax</t>
  </si>
  <si>
    <t>COVID-19 Response Disaster Recovery</t>
  </si>
  <si>
    <t>AO 2020-105(S); AR 2021-17(S)</t>
  </si>
  <si>
    <t>AR 2022-76(S)</t>
  </si>
  <si>
    <t>Funding for the construction of an adult shelter and/or navigation center</t>
  </si>
  <si>
    <t>AR 2022-111(S), As Amended</t>
  </si>
  <si>
    <t>AR 2021-167(S), As Amended</t>
  </si>
  <si>
    <t>Grant to Alaska Legal Services Corporation to fund one attorney dedicated to preventing housing instability</t>
  </si>
  <si>
    <t>Grant to Choosing Our Roots to purchase multi-unit dwelling to temporarily house youth awaiting host home placement</t>
  </si>
  <si>
    <t>Grant to fund hiring housing intensive case managers and rental relief for those individuals that don't qualify for federal rental relief.</t>
  </si>
  <si>
    <t>Grant to Anchorage Coalition to End Homelessness to fund the HMIS contract for FY22</t>
  </si>
  <si>
    <t>Grant to Covenant House Alaska for emergency rapid rehousing for homeless youth</t>
  </si>
  <si>
    <t>Property Sale to CIHA, Elizabeth Place included a 40 year loan @ 1% APR</t>
  </si>
  <si>
    <t>Operational costs for shelter, day center and/or treatment center</t>
  </si>
  <si>
    <t>AR 2022-178(S), As Amended</t>
  </si>
  <si>
    <t>AO 2021-116(S) (Reappropriation of AO 2020-99)</t>
  </si>
  <si>
    <t>AR 2019-185</t>
  </si>
  <si>
    <t>AR 2019-279</t>
  </si>
  <si>
    <t>AR 2020-205</t>
  </si>
  <si>
    <t>Miscellaneous Operational Grants Fund, Rasmuson Foundation</t>
  </si>
  <si>
    <t>AM 441-2020</t>
  </si>
  <si>
    <t>Emergency Shelter for Youth, Covenant House</t>
  </si>
  <si>
    <t>Brother Francis Shelter, Catholic Social Services</t>
  </si>
  <si>
    <t>Emergency Shelter Program, Abused Women's Aid in Crisis</t>
  </si>
  <si>
    <t>Safe Harbor Muldoon Transitional Housing for Families Project, Rural Alaska Community Action Program, Inc.</t>
  </si>
  <si>
    <t>AR 2016-86</t>
  </si>
  <si>
    <t>AR 2016-140</t>
  </si>
  <si>
    <t>Case Management Services for Clients of Chugach View and Chugach Manor</t>
  </si>
  <si>
    <t>State Grants Fund, AHFC</t>
  </si>
  <si>
    <t>Case Management Services for Clients of Safe Harbor Muldoon (RurAL CAP)</t>
  </si>
  <si>
    <t>AR 2016-206</t>
  </si>
  <si>
    <t>State Grants Fund, DHHS</t>
  </si>
  <si>
    <t>Alaska Center for Treatment (ACT) Project</t>
  </si>
  <si>
    <t>AR 2016-234</t>
  </si>
  <si>
    <t>AR 2017-228</t>
  </si>
  <si>
    <t>Track project costs for MCT, Overflow Shelter Support and Elder Stabilization</t>
  </si>
  <si>
    <t>AR 2019-313</t>
  </si>
  <si>
    <t>State Direct/Federal Pass-Thru Grants Fund, AHFC</t>
  </si>
  <si>
    <t>AR 2020-288</t>
  </si>
  <si>
    <t>AM 216-2020(A)</t>
  </si>
  <si>
    <t>AO 2020-25</t>
  </si>
  <si>
    <t>AR 2021-165</t>
  </si>
  <si>
    <t>AR 2018-151</t>
  </si>
  <si>
    <t>2016 and 2017 New National Housing Trust Fund Funding</t>
  </si>
  <si>
    <t>State Direct/Federal Pass Thru Grants, DHHS</t>
  </si>
  <si>
    <t>AR 2018-20</t>
  </si>
  <si>
    <t>2017 ESG Supplemental Funding (Admin, Homeless Outreach/United Way, Shelter Overflow/Hope Center)</t>
  </si>
  <si>
    <t>Federal Grant Fund, DHHS</t>
  </si>
  <si>
    <t>2016 CDBG, HOME &amp; ESG Allocations, CDBG &amp; HOME Program Income, &amp; 2015 ESG Allocation</t>
  </si>
  <si>
    <t>AR 2018-215</t>
  </si>
  <si>
    <t>2018 CDBG, HOME, ESG &amp; HTF Allocation and CDBG &amp; HOME Program Income</t>
  </si>
  <si>
    <t>2017 CDBG, HOME &amp; ESG Allocation and CDBG &amp; HOME Program Income</t>
  </si>
  <si>
    <t>AR 2019-238</t>
  </si>
  <si>
    <t>2019 CDBG, HOME &amp; ESG Allocation and HOME Program Income</t>
  </si>
  <si>
    <t>AR 2020-362</t>
  </si>
  <si>
    <t>Property Sale to CIHA, Ch'Bala Corners piece (Enabled larger development)</t>
  </si>
  <si>
    <t>AR 2018-85(S), AM 606-2018(A)</t>
  </si>
  <si>
    <t>Health - Operational costs for shelter, day center and-or treatment center</t>
  </si>
  <si>
    <t>Notes</t>
  </si>
  <si>
    <t>AR 2022-98(S), As Amended</t>
  </si>
  <si>
    <t>State Direct/Federal Pass Thru Grants, FY2021 Human Services Community Matching Grant</t>
  </si>
  <si>
    <t>State Direct/Federal Pass Thru Grants, CARES</t>
  </si>
  <si>
    <t>State Direct/Federal Pass Thru Grants, AMHTA Grant Funds</t>
  </si>
  <si>
    <t>Federal Grant Fund, ARPA Tranche 1</t>
  </si>
  <si>
    <t>Federal Grant Fund, ARPA Tranche 2</t>
  </si>
  <si>
    <t>Areawide General Fund, 2019 General Operating Budget</t>
  </si>
  <si>
    <t>AR 2018-153</t>
  </si>
  <si>
    <t>Three-year position (2016-2018)</t>
  </si>
  <si>
    <t>Four-year position (2017-2020) funded in a step-down fashion by Rasmuson Foundation.  Funding ended when Bronson Administration failed to coordinate hire (Jim Winegarner) with Diane Kaplan.</t>
  </si>
  <si>
    <t>Sold HLB land to CIHA including financing of land at extremely favorable terms as part of complex funding stack.</t>
  </si>
  <si>
    <t>Small piece of land was surrounded by CIHA land intended for development as Ch'Bala Corners.  CIHA ownership of this allowed more efficient site planning and increased # of units.</t>
  </si>
  <si>
    <t>AR 2019-109(S), As Amended</t>
  </si>
  <si>
    <t>AR 2020-94(S), As Amended</t>
  </si>
  <si>
    <t>Areawide General Fund, 2020 General Operating Budget</t>
  </si>
  <si>
    <t>Homeless Camp Cleanup (Parks &amp; Rec)</t>
  </si>
  <si>
    <t>Homelessness Coordinator Areawide starting July (Mayor's Office)</t>
  </si>
  <si>
    <t>Homelessness Initiatives (camp clean-up, abatement, and overflow shelter)</t>
  </si>
  <si>
    <t>Camp outreach and abatement, utilize mass shelter and protect public heath during COVID-19 emergency</t>
  </si>
  <si>
    <t>Pay for Success Housing Program</t>
  </si>
  <si>
    <t>AR 2019-75</t>
  </si>
  <si>
    <t>Homelessness Study (OEDC)</t>
  </si>
  <si>
    <t>State Dir/Federal Pass-Thru Grant Fund</t>
  </si>
  <si>
    <t>AR 2019-324</t>
  </si>
  <si>
    <t>Human Services Community Matching Grant Program (AHD)</t>
  </si>
  <si>
    <t>State Direct/Federal Pass-Thru Grants Fund</t>
  </si>
  <si>
    <t>AM 2022-581(A)</t>
  </si>
  <si>
    <t>AM 2022-587, As Amended</t>
  </si>
  <si>
    <t>AM 2022-602, As Amended</t>
  </si>
  <si>
    <t>AR 2022-319</t>
  </si>
  <si>
    <t>Funding Year</t>
  </si>
  <si>
    <t>Alcohol Tax Homelessness Grants - Pay for Success/Home for Good Housing Program</t>
  </si>
  <si>
    <t>Alcohol Tax Homelessness Grants - Golden Lion start-up</t>
  </si>
  <si>
    <t>AR 2023 - 102 (S) as Amended with Mayor Vetoes</t>
  </si>
  <si>
    <t>Golden Lion repair costs to function as rooming facility</t>
  </si>
  <si>
    <t>Facilitation of Sanctioned Camp and Complex Behavioral Health Task Forces</t>
  </si>
  <si>
    <t>Feasiblity study for developing manufactured housing communities</t>
  </si>
  <si>
    <t>Real Estate consultant for Holtan Hills project</t>
  </si>
  <si>
    <t>Grant to NeighborWorks Alaska</t>
  </si>
  <si>
    <t>Funding for development of pre-approved residential building plans</t>
  </si>
  <si>
    <t>AR 2023-165</t>
  </si>
  <si>
    <t>101000 and 221000</t>
  </si>
  <si>
    <t>Areawide General Fund and HLB</t>
  </si>
  <si>
    <t>MOA Areawide General Fund</t>
  </si>
  <si>
    <t>Federal COVID Relief</t>
  </si>
  <si>
    <t>Emergency Shelter</t>
  </si>
  <si>
    <t>AO 2020-66(S), As Amended</t>
  </si>
  <si>
    <t>Property Acquisitions (Proposed) - Bean's Café Building, Alaska Club on Tudor, Golden Lion Hotel and America's Best Value Inn</t>
  </si>
  <si>
    <t>RurAL CAP Weatherization to fund home weatherization and mobile home repair work</t>
  </si>
  <si>
    <t>Covenant House Expansion of affordable housing units for underage individuals</t>
  </si>
  <si>
    <t>AO 2020-66(S), As Amended; AO 2020-099, As Amended</t>
  </si>
  <si>
    <t>Nine Star's Net-2-Ladder Project to deliver services that prevent homelessness for individuals in danger of losing stable housing</t>
  </si>
  <si>
    <t>CARES Act</t>
  </si>
  <si>
    <t>Expenditures moved from CARES Act to Areawide General Fund w/ AO 2020-099, As Amended after general funds were freed up when CARES Act paid $62M for first responders budget ($18.4M in Areawide General Funds enabled because CARES Act covered that equivalent of the MOA annual budet)</t>
  </si>
  <si>
    <t>2019 CDBG Not Previously Awarded, CV 1, ESG CV 1, ESG CV 2 Funding (Excludes ESG CV2 Reprogrammed in AR 2021-165</t>
  </si>
  <si>
    <t>2021 Alcohol Tax</t>
  </si>
  <si>
    <t>2022 Alcohol Tax</t>
  </si>
  <si>
    <t>Grant to Rasmuson Foundation for property acquisition to increase affordable housing, est. 150 units</t>
  </si>
  <si>
    <t>Grant to First Presbyterian Anchorage, LLC for the purchase of the Guest House for permanent supportive workforce housing, 130 units</t>
  </si>
  <si>
    <t>Grant to Cook Inlet Housing Authority to develop affordable housing at Ch'bala Corners Phase II, Mountain View Brewster's Redevelopment, and Coronado Park Townhomes, 64 units</t>
  </si>
  <si>
    <t>AO 2020-105 (S) as Amended</t>
  </si>
  <si>
    <t>Overnight shelter for 150 individuals</t>
  </si>
  <si>
    <t>Pass Through/ Grant</t>
  </si>
  <si>
    <t>Reprogramming of ESG-CV 2 (2019 Action Plan AR 2019-238 with Substantial Amendments 1-3) for Emergency Support Operations and Essential Services. Includes $126k remaining to be allocated at a later date for Homeless Outreach</t>
  </si>
  <si>
    <t>To Choices, to be used for unsheltered outreach and housing problem solving</t>
  </si>
  <si>
    <t>Grant to NeighborWorks Alaska for rapid rehousing</t>
  </si>
  <si>
    <t>Grant to United Way for the Landlord assistance</t>
  </si>
  <si>
    <t>Grant to United Way for rental assistance</t>
  </si>
  <si>
    <t>Grant to Volunteers of America for essential services and rental assistance</t>
  </si>
  <si>
    <t>Grant to Covenant House for essential services</t>
  </si>
  <si>
    <t>Grant to Covenant House for case management</t>
  </si>
  <si>
    <t>Grant to  Alaska Legal Services for homeless prevention</t>
  </si>
  <si>
    <t>Grant to Catholic Social Services for Rapid Rehousing</t>
  </si>
  <si>
    <t>Property Acquisitions (Proposed) - Bean's Café Building, Alaska Club on Tudor, Golden Lion Hotel and America's Best Value Inn ($6M was re-appropriated on 12/7/21 to Sockeye Inn, Barratt Inn and Tudor/Elmore Shelter)</t>
  </si>
  <si>
    <t>One-time reduction of $250K from 2021 alcohol tax for Day Engagement Shelter</t>
  </si>
  <si>
    <t>There wasn't a project stood up in Q1 to put funds toward, so they were reallocated to use for body worn cameras</t>
  </si>
  <si>
    <t>Health Dept - Housing and Homeless Services Response Manager</t>
  </si>
  <si>
    <t>Health Dept - Housting and Homeless Services Program Coordinator</t>
  </si>
  <si>
    <t>Reappropriate $1,067,500 from operational costs for shelter to grant to Catholic Social Services for operations at a facility for people with complex care needs</t>
  </si>
  <si>
    <t>Reduced the 2022 allocation of $2,008,664 for operational costs for shelter, day center and-or treatment center</t>
  </si>
  <si>
    <t>AO 2021-96, As Amended</t>
  </si>
  <si>
    <t>$6M in previous funds reappropriated to Alaska Community Foundation</t>
  </si>
  <si>
    <t>AR 2022-111(S), As Amended (Reappropriation of AO 2020-99)</t>
  </si>
  <si>
    <t>$6.2M reallocated from other funds for the construction of an adult shelter and/or navigation center</t>
  </si>
  <si>
    <t>$4.9M originally appropriated in AO 2020-99, As Amended for building purchases; $1.2M originally appropriated in AO 2021-96, As Amended for operations for shelter in 2022 Alcohol tax</t>
  </si>
  <si>
    <t>Areawide General Capital Improvement Projects Fund; 2022 Alcohol Tax</t>
  </si>
  <si>
    <t>Reduced funding for operational costs for shelter, day center and/or treatment center</t>
  </si>
  <si>
    <t>2023 Alcohol Tax</t>
  </si>
  <si>
    <t>AM 531-2022, As Amended</t>
  </si>
  <si>
    <t>For grants to providers for cold weather shelter through 12/31/2022</t>
  </si>
  <si>
    <t>2022 Alcohol Tax - Fund Balance</t>
  </si>
  <si>
    <t>Reappropriated from 2022 Alcohol tax for adult emergency sheltering in AR 2022-221(S)</t>
  </si>
  <si>
    <t>$1,217,000 reappropriated from alcohol tax for grants to providers for cold weather shelter through 12/31/2022</t>
  </si>
  <si>
    <t>Ratifies the appropriation in AR 2022-293, as amended (from Alcohol tax fund balance - money not spent on other designated projects)</t>
  </si>
  <si>
    <t>$500,000 to United Way for Landlord Partnership to rehabilitate and open 60 new units of housing</t>
  </si>
  <si>
    <t>AR 2022-221(S), As Amended</t>
  </si>
  <si>
    <t>Previously appropriated for operational costs for shelter, day
19 center, and/or treatment center costs in 2022 Alcohol Tax</t>
  </si>
  <si>
    <t>$1,217,000 for grants to operators for cold weather shelter</t>
  </si>
  <si>
    <t>$433,000 to Catholic Social Services for operations of Brother Francis Shelter</t>
  </si>
  <si>
    <t>2022 Alcohol Tax - Reappropriation</t>
  </si>
  <si>
    <t>Was later reallocated</t>
  </si>
  <si>
    <t>$1,634,252 contract for previously appropriated funds for grant services at Aviator Hotel from Alaska Hotel Group Up to 175 hotel rooms</t>
  </si>
  <si>
    <t>$711,000 contract for previously appropriated funds to Henning, Inc for operations of 50 Units at Alex Hotel</t>
  </si>
  <si>
    <t>$427,000 contract for previously appropriated funds to Henning, Inc for operations of housing at Golden Lion - 85 Non-congregate Units through Dec 31</t>
  </si>
  <si>
    <t>$391,500 contract for previously appropriated funds to lease 50 Units at Alex Hotel from Akhappytime LLC</t>
  </si>
  <si>
    <t>AO 2022-93(S)</t>
  </si>
  <si>
    <t>For Aviator Hotel to provide 175 rooms of shelter October 1 – December 31, 2022</t>
  </si>
  <si>
    <t>$36,945 contract for previously appropriated funds to to Catholic Social Services for emergency shelter services at Clare House</t>
  </si>
  <si>
    <t>Extension of operations at Sullivan Arena until 5/31/23</t>
  </si>
  <si>
    <t>2023 Alcohol Tax-  Fund Balance</t>
  </si>
  <si>
    <t>Increase of single adult shelter capacity grant to Catholic Social Services for Brother Francis Shelter</t>
  </si>
  <si>
    <t>Fund operation for a complex needs
shelter grant for Complex Care Facility</t>
  </si>
  <si>
    <t>Fund year-round day shelter for transition age youth grant to Covenant House</t>
  </si>
  <si>
    <t>To fund family unsheltered response
grant to Christian Health Associates</t>
  </si>
  <si>
    <t>Grant to Anchorage Coalition to End Homelessness to fund year-round outreach to people experiencing homelessness</t>
  </si>
  <si>
    <t>Homeless Coordinator position at AHD</t>
  </si>
  <si>
    <t>Increase of single adult shelter capacity grant to Brother Francis Shelter</t>
  </si>
  <si>
    <t>AO 2022 - 87 as Amended with Mayor Vetoes and Overrides</t>
  </si>
  <si>
    <t>AR 2023-43, As Amended</t>
  </si>
  <si>
    <t>Grant to Restorative Reentry Services for third party oversight of shelter operations contracts</t>
  </si>
  <si>
    <t>Grant to Covenant House for shelter operations for 25 youth through spring 2023</t>
  </si>
  <si>
    <t>To Alex Hotel for operations for 90 people occupying 46 rooms</t>
  </si>
  <si>
    <t>To Alex Hotel for leased units for 46 rooms</t>
  </si>
  <si>
    <t>To Aviator Hotel for 125 individuals occupying 113 rooms</t>
  </si>
  <si>
    <t>For Sullivan Arena to service 345 overnight clients</t>
  </si>
  <si>
    <t>AM 326-2023</t>
  </si>
  <si>
    <t>To Assembly to host a housing summit</t>
  </si>
  <si>
    <t>Increase 2023 contract with Anchorage Coalition to End Homelessness for outreach services to camps and Sullivan Arena</t>
  </si>
  <si>
    <t>To Assembly to organize a community Summit on Housing in 2023</t>
  </si>
  <si>
    <t>$350,000 to Christian Health Associates to provide family emergency shelter services ($116,048 actually spent per 4/21/23 report)</t>
  </si>
  <si>
    <t>Grant to Alaska Coalition to End Homelessness to expand outreach to individuals and families and provide transportation ($553,122 actually spent per 4/21/23 report)</t>
  </si>
  <si>
    <t>The amount for this went back and forth through the 2022 budget process and following year; it appears the final amount after the Q1 2022 budget revision is 952,567</t>
  </si>
  <si>
    <t>Reduced the 2022 allocation for operational costs for shelter, day center and-or treatment center</t>
  </si>
  <si>
    <t>Sitka Place Permanent Supportive housing/grants to service providers Project, Rural Alaska Community Action Program, Inc.</t>
  </si>
  <si>
    <t>For permanent Supportive housing/grants to service providers, Shelter, Rapid Rehousing, Homelessness Prevention</t>
  </si>
  <si>
    <t xml:space="preserve">Grant to Alaska Community Foundation: $2M for Sockeye Inn medical complex care facility, $1.2M for Barrett Hotel for workforce &amp; permanent Supportive housing/grants to service providers, $2.8M for Tudor/Elmore shelter </t>
  </si>
  <si>
    <t>Chief Housing Officer (Office of Economic &amp; Community Development) communications budget</t>
  </si>
  <si>
    <t>COVID/FEMA Response Federal Aid</t>
  </si>
  <si>
    <t>COVID Response: PW 172 (436856): Sheltering 9-15-2020 to 6-30-2021</t>
  </si>
  <si>
    <t>FEMA Reimbursement for COVID Response</t>
  </si>
  <si>
    <t>COVID Response: PW 217 (660306): Sheltering #2 9-15-2020 to 6-30-2021</t>
  </si>
  <si>
    <t>COVID Response: PW 218 (685903): Sheltering #3 9-15-2020 to 6-30-2021</t>
  </si>
  <si>
    <t>COVID Response: PW 197 (660134): Sheltering 7/1/2021 to 12/31/2021</t>
  </si>
  <si>
    <t>COVID Response: PW 219 (685902): Sheltering #2 7/1/2021 to 12/31/2021</t>
  </si>
  <si>
    <t>COVID Response: PW 196 (667995): Sheltering 1/1/2022 through 7/01/2022</t>
  </si>
  <si>
    <t>COVID Response: PW 205 (685905): Sheltering #2 1/1/2022 through 7/01/2022</t>
  </si>
  <si>
    <t>COVID Response: PW 202 (696889): Sheltering Post 7/1/2022</t>
  </si>
  <si>
    <t>COVID Response: PW 623 (269DR-AK) SOA Non-congregate Sheltering 3-16-2020 through 4-16-2020</t>
  </si>
  <si>
    <t>COVID Response: PW 168 (679181): Transportation Services for Response - 99 Plus 1 Inc.</t>
  </si>
  <si>
    <t>COVID Response: PW 1 (136972): MOA COVID Emergency Response</t>
  </si>
  <si>
    <t>The full project contained items outside of sheltering - amount was reduced by 10% to remove non-sheltering expenses</t>
  </si>
  <si>
    <t>COVID Response: PW 157 (660139): MOA COVID Emergency Response #2 through 12-31-2020 to include sheltering</t>
  </si>
  <si>
    <t>COVID Response: PW 174 (667990): MOA COVID Emergency Response #3 through 12-31-2020 to include sheltering</t>
  </si>
  <si>
    <t>COVID Response: PW 227 (685753): MOA COVID Emergency Response #4 through 12-31-2020 to include sheltering</t>
  </si>
  <si>
    <t>COVID Response: PW 139 (436858): MOA COVID Emergency Response 01-01-2021 to 6-30-2021</t>
  </si>
  <si>
    <t>COVID Response: PW 188 (660302): MOA COVID Emergency Response #2 01-01-2021 to 6-30-2021</t>
  </si>
  <si>
    <t>COVID Response: PW 192 (679183): MOA COVID19 Emergency Response #3 01-01-2021 to 6-30-2021</t>
  </si>
  <si>
    <t>COVID Response: PW 214 (685854): MOA COVID19 Emergency Response #4 01-01-2021 to 6-30-2021</t>
  </si>
  <si>
    <t>COVID Response: PW 167 (660132): MOA COVID19 Emergency Response 7/1/2021 to 12/31/2021</t>
  </si>
  <si>
    <t>COVID Response: PW 216 (679186): MOA COVID19 Emergency Response #2 7/1/2021 to 12/31/2021</t>
  </si>
  <si>
    <t>COVID Response: PW 211 (685860): MOA COVID19 Emergency Response #3 7/1/2021 to 12/31/2021</t>
  </si>
  <si>
    <t>COVID Response: PW 215 (667993): MOA COVID19 Emergency Response 1/1/2022 through 7/01/2022</t>
  </si>
  <si>
    <t>COVID Response: PW 204 (685904): MOA COVID19 Emergency Response #2 1/1/2022 through 7/01/2022</t>
  </si>
  <si>
    <t>As of 9/5/23 this was submitted but not yet obligated by FEMA. The full project contained items outside of sheltering - amount was reduced by 10% to remove non-sheltering expenses</t>
  </si>
  <si>
    <t>MOA was authorized to borrow $4.95M for Home for Good program and $300K was borrowed and granted to United Way; Home for Good was later paid for by Alcohol Tax and it does not appear more funds were borrowed beyond the $300K</t>
  </si>
  <si>
    <t>$4,950,000 authorized for the Home for Good/Pay for Success Pilot Program for intensive Supportive housing/grants to service providers</t>
  </si>
  <si>
    <t xml:space="preserve">First installment of Home for Good Pilot Program to United Way for intensive Supportive housing/grants to service providers </t>
  </si>
  <si>
    <t>Later implemented by the newly formed Anchorage Affordable Housing &amp; Land Trust</t>
  </si>
  <si>
    <t>Supportive housing &amp; services</t>
  </si>
  <si>
    <t>AR 2023-296</t>
  </si>
  <si>
    <t>$220,000 reappropriated from Navigation Center/Shelter for mitigation at large encampments</t>
  </si>
  <si>
    <t>From unspent alcohol tax funds for sheltering</t>
  </si>
  <si>
    <t>Grant to Alaska Coaltion to End Homelessness for outreach coordination</t>
  </si>
  <si>
    <t># served</t>
  </si>
  <si>
    <t>Sub-Type</t>
  </si>
  <si>
    <t>COVID Mass Sheltering</t>
  </si>
  <si>
    <t>Homelessness Response</t>
  </si>
  <si>
    <t>Housing</t>
  </si>
  <si>
    <t>Prevention</t>
  </si>
  <si>
    <t>Fund Number</t>
  </si>
  <si>
    <t>Funding Source Detail</t>
  </si>
  <si>
    <t>Grand Total</t>
  </si>
  <si>
    <t>Sum of MOA Areawide General Fund</t>
  </si>
  <si>
    <t>Sum of Federal COVID Relief</t>
  </si>
  <si>
    <t>Sum of Pass Through/ Grant</t>
  </si>
  <si>
    <t>Sum of COVID/FEMA Response Federal Aid</t>
  </si>
  <si>
    <t>Sum of Alcohol Tax</t>
  </si>
  <si>
    <t>Projects by Year</t>
  </si>
  <si>
    <t xml:space="preserve">Investments in Homelessness Response </t>
  </si>
  <si>
    <t>Investments in Homelessness Prevention</t>
  </si>
  <si>
    <t>Investments in Housing</t>
  </si>
  <si>
    <t>Anchorage Assembly Investments into Housing, Homelessness Prevention &amp; Response</t>
  </si>
  <si>
    <t xml:space="preserve">Please make edits only to "RAW DATA," which feeds data into all other sheets. </t>
  </si>
  <si>
    <t>Operations for winter shelter for 150 individuals</t>
  </si>
  <si>
    <t>AO 2019-117(), As Amended</t>
  </si>
  <si>
    <t>First time operational funding for emergency shelter</t>
  </si>
  <si>
    <t>AO 2019 - 117 (S)</t>
  </si>
  <si>
    <t>AO 2018 - 85 (S)</t>
  </si>
  <si>
    <t>$150K to Health &amp; Human Services and $159K to Parks &amp; Recreation for illegal camp abatement</t>
  </si>
  <si>
    <t>Parks Dept - Homeless camp cleanup/abatement program from mid-April through mid-October</t>
  </si>
  <si>
    <t>Parks Dept - Continuation of Healthy Spaces year-round including storage of personal property</t>
  </si>
  <si>
    <t>18,694 individuals</t>
  </si>
  <si>
    <t>207 individuals</t>
  </si>
  <si>
    <t>Amend the site access development standards and achieve comprehensive plan goals for infill and redevelopment, housing, and accessible land use</t>
  </si>
  <si>
    <t>AO 2023-50, As Amended</t>
  </si>
  <si>
    <t>AO 2023-42, As Amended</t>
  </si>
  <si>
    <t>Assembly resolution recognizing the community’s diverse lived experiences of housing in the Municipality of Anchorage and adopting general principles for future housing policy decisions</t>
  </si>
  <si>
    <t>AR 2023-260(S)</t>
  </si>
  <si>
    <t>$200,000 contract with Alaska Hotel Group for non-congregate sheltering services at the Aviator Hotel</t>
  </si>
  <si>
    <t>AM 392-2023</t>
  </si>
  <si>
    <t>AM 473-2023</t>
  </si>
  <si>
    <t>$250,000 reappropriated from alcohol tax for startup costs to get the former Golden Lion up and running as low-income housing after July 1, 2023</t>
  </si>
  <si>
    <t>AR 2023-231</t>
  </si>
  <si>
    <t xml:space="preserve">$479,000 award for for Golden Lion Canopy Repairs </t>
  </si>
  <si>
    <t>AM 542-2023</t>
  </si>
  <si>
    <t>AR 2023-275</t>
  </si>
  <si>
    <t>Grant agreement through AM 391-2023</t>
  </si>
  <si>
    <t>Grant to the Anchorage Affordable Housing and Land Trust to assist with homelessness prevention for individuals staying at their facilities through 12/31/23</t>
  </si>
  <si>
    <t>Catholic Social Services 3rd Ave Resource Center Operations through 12/31/23</t>
  </si>
  <si>
    <t>Grant to Covenant House for day shelter services year-round for 50 transition age youth through 12/31/23</t>
  </si>
  <si>
    <t>Grant to Catholic Social Services for Complex Care operations through 12/31/23</t>
  </si>
  <si>
    <t>Grant to Providence Crisis Stabiliation Center to expand access to all levels of behavioral health care, incld. short-term crisis residential program through 12/31/23</t>
  </si>
  <si>
    <t>Funds were appropriated under AR 2023-150</t>
  </si>
  <si>
    <t>Funds transferred to the Areawide Capital Improvement Projects Fund (401800) in AR 2023-169</t>
  </si>
  <si>
    <t>$86,190 grant to RuralCAP for homeless outreach using 2018 and 2022 HUD CBDG funds</t>
  </si>
  <si>
    <t>$71,560 grant to RuralCAP for Sitka Place case management using 2022 HUD CBDG funds</t>
  </si>
  <si>
    <t>$70,000 grant to Choosing Our Roots for shelter and suppotive services using 2022 HUD CDBG funds</t>
  </si>
  <si>
    <t>$75,000 grant to New Life Development for residential re-entry using 2022 HUD CDBG funds</t>
  </si>
  <si>
    <t>$250,000 grant to NeighborWorks for tentant based rental assistance using 2022 HUD HOME funds</t>
  </si>
  <si>
    <t>Federal Grant Fund</t>
  </si>
  <si>
    <t>Funded by AR 2023 - 102 (S) as Amended with Mayor Vetoes</t>
  </si>
  <si>
    <t>Awarded to Henning, Inc in AM 549-2023</t>
  </si>
  <si>
    <t>2023 CDBG, HOME &amp; ESG Allocation and HOME Program Income</t>
  </si>
  <si>
    <t>150 individuals</t>
  </si>
  <si>
    <t>60 units</t>
  </si>
  <si>
    <t>130 units</t>
  </si>
  <si>
    <t>64 units</t>
  </si>
  <si>
    <t>175 hotel rooms</t>
  </si>
  <si>
    <t>150 units</t>
  </si>
  <si>
    <t>85 units</t>
  </si>
  <si>
    <t>50 units</t>
  </si>
  <si>
    <t>25 youth</t>
  </si>
  <si>
    <t>46 hotel rooms</t>
  </si>
  <si>
    <t>90 individuals</t>
  </si>
  <si>
    <t>113 hotel rooms</t>
  </si>
  <si>
    <t>345 individuals</t>
  </si>
  <si>
    <t>120 beds</t>
  </si>
  <si>
    <t>Grant to CSS, Brother Francis Shelter to permanently continue increased capacity of 120 beds through 12/31/23</t>
  </si>
  <si>
    <t>Administration, outreach &amp; planning</t>
  </si>
  <si>
    <t>Grant to Covenant House Alaska to create housing at Covey Academy</t>
  </si>
  <si>
    <t>Grant to Providence Alaska to create 51 units of permanent Supportive housing</t>
  </si>
  <si>
    <t>Grant to Shiloh Community Housing, Inc. to create housing for young adults experiencing homelessness and employment barriers</t>
  </si>
  <si>
    <t>Grant to the House of Transformations to create housing and wrap around services for those experiencing homelessness</t>
  </si>
  <si>
    <t>Category</t>
  </si>
  <si>
    <t>DEFINITIONS OF EXPENSE CATEGORIES</t>
  </si>
  <si>
    <t>Capital Investment</t>
  </si>
  <si>
    <t>Rehabilitation of existing housing</t>
  </si>
  <si>
    <t>Assembly resolution supporting actions to alleviate Anchorage's housing shortage and affordability crisis through support of the development of housing across the municipality</t>
  </si>
  <si>
    <t>AR 2022-416</t>
  </si>
  <si>
    <t xml:space="preserve">Assembly passes ordinance to make building Accessory Dwelling Units more efficient to build </t>
  </si>
  <si>
    <t>AR 2022-107, As Amended</t>
  </si>
  <si>
    <t>Assembly passes ordinance to eliminate parking minimum requirements in all areas of the municipality and add requirements for bicycle parking</t>
  </si>
  <si>
    <t>AO 2022-80(S), As Amended</t>
  </si>
  <si>
    <t>An ordinance amending Anchorage Municipal Code Title 21 in order to amend the site access development standards and achieve comprehensive plan goals for infill and redevelopment, housing, and accessible land use</t>
  </si>
  <si>
    <t>Assembly amends the R-4A District in Anchorage Municipal Code, Title 21 to remove barriers to infill development and create flexibility to spur additional housing development</t>
  </si>
  <si>
    <t>An ordinance to create a more flexible R-4A zoning district to remove barriers to infill development and help MOA provide the framework for additional housing in areas designated for that use by the Anchorage 2040 Land Use Plan</t>
  </si>
  <si>
    <t>Rent &amp; mortgage assistance</t>
  </si>
  <si>
    <t>Operations for Homelessness and Housing program at Anchorage Health Department</t>
  </si>
  <si>
    <t>Homeless Program Manager at Anchorage Health Department</t>
  </si>
  <si>
    <t>Abatement</t>
  </si>
  <si>
    <t>Outreach</t>
  </si>
  <si>
    <r>
      <rPr>
        <b/>
        <sz val="12"/>
        <color theme="1"/>
        <rFont val="Calibri Light"/>
        <family val="2"/>
        <scheme val="major"/>
      </rPr>
      <t>Housing</t>
    </r>
    <r>
      <rPr>
        <sz val="12"/>
        <color theme="1"/>
        <rFont val="Calibri Light"/>
        <family val="2"/>
        <scheme val="major"/>
      </rPr>
      <t xml:space="preserve">: </t>
    </r>
    <r>
      <rPr>
        <i/>
        <sz val="12"/>
        <color theme="1"/>
        <rFont val="Calibri Light"/>
        <family val="2"/>
        <scheme val="major"/>
      </rPr>
      <t>capital investments in new housing, rehabilitation of exisiting housing, legislation to spur housing development, administration and planning for future housing development</t>
    </r>
  </si>
  <si>
    <r>
      <t xml:space="preserve">Tab 1: </t>
    </r>
    <r>
      <rPr>
        <sz val="12"/>
        <color theme="1"/>
        <rFont val="Calibri Light"/>
        <family val="2"/>
        <scheme val="major"/>
      </rPr>
      <t>Open First! Document background and instructions</t>
    </r>
  </si>
  <si>
    <t>TABLE OF CONTENTS</t>
  </si>
  <si>
    <t>HOW TO USE THIS DOCUMENT</t>
  </si>
  <si>
    <t>BACKGROUND ON THIS DOCUMENT</t>
  </si>
  <si>
    <r>
      <rPr>
        <b/>
        <sz val="12"/>
        <color theme="1"/>
        <rFont val="Calibri Light"/>
        <family val="2"/>
        <scheme val="major"/>
      </rPr>
      <t>COVID Mass Shelter</t>
    </r>
    <r>
      <rPr>
        <sz val="12"/>
        <color theme="1"/>
        <rFont val="Calibri Light"/>
        <family val="2"/>
        <scheme val="major"/>
      </rPr>
      <t xml:space="preserve">: </t>
    </r>
    <r>
      <rPr>
        <i/>
        <sz val="12"/>
        <color theme="1"/>
        <rFont val="Calibri Light"/>
        <family val="2"/>
        <scheme val="major"/>
      </rPr>
      <t>congregate and non-congregate shelter and related expenses during the COVID-19 emergency</t>
    </r>
  </si>
  <si>
    <r>
      <rPr>
        <b/>
        <sz val="12"/>
        <color theme="1"/>
        <rFont val="Calibri Light"/>
        <family val="2"/>
        <scheme val="major"/>
      </rPr>
      <t>Homelessness Response</t>
    </r>
    <r>
      <rPr>
        <sz val="12"/>
        <color theme="1"/>
        <rFont val="Calibri Light"/>
        <family val="2"/>
        <scheme val="major"/>
      </rPr>
      <t xml:space="preserve">: </t>
    </r>
    <r>
      <rPr>
        <i/>
        <sz val="12"/>
        <color theme="1"/>
        <rFont val="Calibri Light"/>
        <family val="2"/>
        <scheme val="major"/>
      </rPr>
      <t>emergency shelter, outreach, camp abatement, administration/planning/studies related ot homelessness response</t>
    </r>
  </si>
  <si>
    <r>
      <t xml:space="preserve">Tab 2: </t>
    </r>
    <r>
      <rPr>
        <sz val="12"/>
        <color theme="1"/>
        <rFont val="Calibri Light"/>
        <family val="2"/>
        <scheme val="major"/>
      </rPr>
      <t>Raw Data</t>
    </r>
  </si>
  <si>
    <r>
      <t xml:space="preserve">Tab 3: </t>
    </r>
    <r>
      <rPr>
        <sz val="12"/>
        <color theme="1"/>
        <rFont val="Calibri Light"/>
        <family val="2"/>
        <scheme val="major"/>
      </rPr>
      <t>Homelessness Prevention</t>
    </r>
  </si>
  <si>
    <r>
      <t xml:space="preserve">Tab 4: </t>
    </r>
    <r>
      <rPr>
        <sz val="12"/>
        <color theme="1"/>
        <rFont val="Calibri Light"/>
        <family val="2"/>
        <scheme val="major"/>
      </rPr>
      <t>Homelessness Response</t>
    </r>
  </si>
  <si>
    <r>
      <t xml:space="preserve">Tab 5: </t>
    </r>
    <r>
      <rPr>
        <sz val="12"/>
        <color theme="1"/>
        <rFont val="Calibri Light"/>
        <family val="2"/>
        <scheme val="major"/>
      </rPr>
      <t>Housing</t>
    </r>
  </si>
  <si>
    <r>
      <t xml:space="preserve">Tab 6: </t>
    </r>
    <r>
      <rPr>
        <sz val="12"/>
        <color theme="1"/>
        <rFont val="Calibri Light"/>
        <family val="2"/>
        <scheme val="major"/>
      </rPr>
      <t>Summary of Appropriations</t>
    </r>
  </si>
  <si>
    <t>The data in this document is grouped into four categories/tabs: Homelessness Prevention, Homelessness Response, Housing, and COVID-19 mass shelter. Within those larger categories, each item is grouped into a subcategory that are more specific (listed below). All items are tracked on the "Raw Data" tab where the legislation title, fund source, expense sub-categories and other  information can be found. Specific legislation can be looked up on the Assembly's Portal to Public Documents: www.muni.org/departments/assembly/pages/publicportalassemblydocuments. The other tabs pull information for the raw data to provide a summary of each category, and finally there is a summary page at the end. The Raw Data page has filters for each category, so it can also be used to drill down on Categories and funding sources.</t>
  </si>
  <si>
    <t>Investments by Year</t>
  </si>
  <si>
    <t>TOTAL Funding</t>
  </si>
  <si>
    <t>Sum of TOTAL Funding</t>
  </si>
  <si>
    <t xml:space="preserve">This information is being shared as an excel spreadsheet so users can play with the data themselves. However, this opens up the data to accidental deletions, changes or data corruption. To receive a clean version that is verified by the Assembly Legislative Services Office, email your request to wwmasls@anchorageak.gov </t>
  </si>
  <si>
    <t>AUTHENTICITY &amp; DATE OF DOCUMENT</t>
  </si>
  <si>
    <t>Waiting for FEMA for $2,113,423 for COVID Response: PW 221 (681325): MOA COVID19 Emergency Response 7/2/2022 through 12/31/2022</t>
  </si>
  <si>
    <t>This document was created by the Anchorage Assembly's Legislative Services Office to provide a picture of Municipality of Anchorage spending on housing and homelesseness from 2016-current. While not exhaustive, it contains most major appropriations and legislation during this time. For the most part, this contains funds that were appropriated by the Assembly, but does not necessarily mean that all funds were spent. Where possible, a note was added if funds were not spent and reappropriated. In some cases, grants, contracts and reappropriations from earlier appropriations are included, but the amounts were left out of the appropriation amount columns, so as not to double-count funds. Where possible, numbers were included of how many individuals were served or units of housing created, but the Legislative Services Office has limited access to that type of data, so it is incomplete. This is a living document – we will provide regular updates and it is our hope that others contribute data if they see something is missing, incomplete or inaccurate.</t>
  </si>
  <si>
    <t>TOTALS</t>
  </si>
  <si>
    <t>Henning, Inc. operations at the Sullivan Arena</t>
  </si>
  <si>
    <t>AR 2023-149</t>
  </si>
  <si>
    <t>Alcohol Tax Fund Balance</t>
  </si>
  <si>
    <t>Anchorage Health Department Homelessness Program operations</t>
  </si>
  <si>
    <t>51 units</t>
  </si>
  <si>
    <t>Date of Action</t>
  </si>
  <si>
    <t>Total Investments by Category</t>
  </si>
  <si>
    <t>Column Labels</t>
  </si>
  <si>
    <t>AR 2023-286(S), As Amended</t>
  </si>
  <si>
    <t>$1.3M reappropriated from Navigation Center/Shelter to Anchorage Affordable Housing and Land Trust to rehabilitate vacant and abandoned buildings for low income housing</t>
  </si>
  <si>
    <t>Areawide General Capital Improvement Fund</t>
  </si>
  <si>
    <t>$2,252,067 reappropriated from unused ARPA funds for 2023-24 emergency cold weather shelter and housing needs</t>
  </si>
  <si>
    <t>$1.3M reappropriated from Navigation Center/Shelter alcohol tax for 2023-24 emergency cold weather shelter and housing needs</t>
  </si>
  <si>
    <t>$668,315 reappropriated from Navigation Center/Shelter for 2023-24 emergency cold weather shelter and housing needs</t>
  </si>
  <si>
    <t>Grant to Shiloh Community Housing, Inc. to support housing for young adults experiencing homelessness and employment barriers</t>
  </si>
  <si>
    <t>AM 716-2023</t>
  </si>
  <si>
    <t>HUS CDBG-COVID funds</t>
  </si>
  <si>
    <t>$1.2M grant contract with Catholic Social Services for Complex Care operations</t>
  </si>
  <si>
    <t>$400K grant agreement with Covenant House to provide congregate sheltering for up to 25 transition age youth for winter 2023-2024</t>
  </si>
  <si>
    <t>AM 742-2023</t>
  </si>
  <si>
    <t>AR 2023-298(S)</t>
  </si>
  <si>
    <t>unspent ARPA funds AR 2022-361 Sullivan exit</t>
  </si>
  <si>
    <t>$125,447 reappropriated from unspent ARPA funds for 2023-24 emergency cold weather shelter and housing needs</t>
  </si>
  <si>
    <t>$957,138 reappropriated from unspent previous cold weather shelter alcohol tax funds for 2023-24 emergency cold weather shelter and housing needs</t>
  </si>
  <si>
    <t>AM 529-2022</t>
  </si>
  <si>
    <t>Was later reallocated?</t>
  </si>
  <si>
    <t>$200,000 contract for previously appropriated funds to Covenant House for congregate sheltering for transition age youth through Dec 31</t>
  </si>
  <si>
    <t>AM 530-2022</t>
  </si>
  <si>
    <t>$306,000 contract for previously appropriated funds to Bean's Cafe for semi-congregate sheltering for single adults through Dec 31</t>
  </si>
  <si>
    <t>$1,500,000 contract for previously appropriated funds to Henning, Inc to provide congregate sheltering for single adults at Sullivan Arena through Dec 31</t>
  </si>
  <si>
    <t>AM 532-2022</t>
  </si>
  <si>
    <t>$1,217,000 and $1,216,000 from previously appropriated alcohol tax funds for emergency cold weather sheltering</t>
  </si>
  <si>
    <t>AR 2022-293</t>
  </si>
  <si>
    <t>Some was later reallocated</t>
  </si>
  <si>
    <t>40 single adults</t>
  </si>
  <si>
    <t>25 transition age youth</t>
  </si>
  <si>
    <t>150 adults</t>
  </si>
  <si>
    <t>$1,216,000 from previously appropriated alcohol tax grants to providers for cold weather shelter through 12/31/2022 to remove unspent funding for Golden Lion, increase Sullivan shelter to 200 individuals and increase Alex Hotel to 55 units</t>
  </si>
  <si>
    <r>
      <rPr>
        <b/>
        <sz val="12"/>
        <color theme="1"/>
        <rFont val="Calibri Light"/>
        <family val="2"/>
        <scheme val="major"/>
      </rPr>
      <t>Homelessness Prevention</t>
    </r>
    <r>
      <rPr>
        <sz val="12"/>
        <color theme="1"/>
        <rFont val="Calibri Light"/>
        <family val="2"/>
        <scheme val="major"/>
      </rPr>
      <t xml:space="preserve">: </t>
    </r>
    <r>
      <rPr>
        <i/>
        <sz val="12"/>
        <color theme="1"/>
        <rFont val="Calibri Light"/>
        <family val="2"/>
        <scheme val="major"/>
      </rPr>
      <t>rent/mortgage/landlord assistance, supportive housing and services</t>
    </r>
    <r>
      <rPr>
        <sz val="12"/>
        <color theme="1"/>
        <rFont val="Calibri Light"/>
        <family val="2"/>
        <scheme val="major"/>
      </rPr>
      <t xml:space="preserve">, </t>
    </r>
    <r>
      <rPr>
        <i/>
        <sz val="12"/>
        <color theme="1"/>
        <rFont val="Calibri Light"/>
        <family val="2"/>
        <scheme val="major"/>
      </rPr>
      <t>administration/planning/studies</t>
    </r>
    <r>
      <rPr>
        <sz val="12"/>
        <color theme="1"/>
        <rFont val="Calibri Light"/>
        <family val="2"/>
        <scheme val="major"/>
      </rPr>
      <t xml:space="preserve"> </t>
    </r>
    <r>
      <rPr>
        <i/>
        <sz val="12"/>
        <color theme="1"/>
        <rFont val="Calibri Light"/>
        <family val="2"/>
        <scheme val="major"/>
      </rPr>
      <t>related to homelessness prevention</t>
    </r>
  </si>
  <si>
    <t>AM 786-2023</t>
  </si>
  <si>
    <t>$2,138,400 contract with Henning Inc. for congregate sheltering services</t>
  </si>
  <si>
    <t>AM 787-2023</t>
  </si>
  <si>
    <t>$831,600 contract to Majestic Alaska DBA Spinz for non-congregate sheltering food services</t>
  </si>
  <si>
    <t>AM 790-2023</t>
  </si>
  <si>
    <t>Operating Funds, AHD</t>
  </si>
  <si>
    <t>Alcohol Tax Fund</t>
  </si>
  <si>
    <t>Operating Funds</t>
  </si>
  <si>
    <t>$224,834 grant to Habitat for Humanity for housing program and CHDO operating expenses using 2020, 2021, 2022 HUD HOME funds</t>
  </si>
  <si>
    <t>$153,063 grant to Nine Star, Net 2 Ladder using 2019, 2020 and 2022 HUD CDBG funds</t>
  </si>
  <si>
    <t>AR 2020-219</t>
  </si>
  <si>
    <t>AHFC, HUD HTF 2019 State Grant Rev-Pass Thru</t>
  </si>
  <si>
    <t>$1,070,086 of CDBG funding to move individuals to permanent housing</t>
  </si>
  <si>
    <t>$3,774,024 funding through HUD CARES Act for various emergency support operations and essential services including AWAIC, Clare House, Covenant House for Youths, AHD, ADRC Homeless Prevention, Salvation Army McKinnell House and Homeless Outreach</t>
  </si>
  <si>
    <t>AR 2021-84</t>
  </si>
  <si>
    <t>Direct/Federal Pass Through Grant Fund</t>
  </si>
  <si>
    <t>$1,818,770 appropriating HUD funding to the Anchorage Health Department</t>
  </si>
  <si>
    <t xml:space="preserve">$723,361 appropriating HUD funding to the the Anchorage Health Department </t>
  </si>
  <si>
    <t>$134, 600 appropriating funding from HUD to Anchorage Health Department</t>
  </si>
  <si>
    <t xml:space="preserve">$151,146 appropriating HUD funding to the the Anchorage Health Department </t>
  </si>
  <si>
    <t>$550,000 appropriating HUD funding as a subgrant through AHFC to the Anchorage Health Department</t>
  </si>
  <si>
    <t xml:space="preserve">$2,909,696 reappropriated from HUD Emergency Solutions Grant for homelessness outreach, prevention, and housing needs including rental assistance. </t>
  </si>
  <si>
    <t xml:space="preserve">Reappropriating and adopting U.S. Housing and Urban Development (HUD), the Home Investment Partnerships Program (HOME) Funding. Department of Appropriation: Anchorage Health Department, $550,000. </t>
  </si>
  <si>
    <t xml:space="preserve">$521,193 funding through the HUD CARES Act for Catholic Social Services rapid rehousing program and AHD, ADRC Homeless Prevention </t>
  </si>
  <si>
    <t>Approved Assembly Housing Action Plan</t>
  </si>
  <si>
    <t>AR 2023-433</t>
  </si>
  <si>
    <t>$700,000 grant to Anchorage Coalition to End Homelessness for year-round outreach</t>
  </si>
  <si>
    <t>AM 972-2023</t>
  </si>
  <si>
    <t>2024 Alcohol Tax Fund</t>
  </si>
  <si>
    <t>$1,330,000 grant to Catholic Social Services for Complex Care Shelter Operations</t>
  </si>
  <si>
    <t>AM 990-2023</t>
  </si>
  <si>
    <t>AM 991-2023</t>
  </si>
  <si>
    <t>$550,000 grant to Christian Health Associates for Family Emergency Shelter</t>
  </si>
  <si>
    <t>$400,000 grant to Covenant House Alaska for Youth Day Shelter Services</t>
  </si>
  <si>
    <t>AM 992-2023</t>
  </si>
  <si>
    <t>$1,175,000 grant to Catholic Social Services for Brother Francis Shelter</t>
  </si>
  <si>
    <t>AM 993-2023</t>
  </si>
  <si>
    <t>$432,729 contract to ESS DBA Statewide Services (ESS) for congregate sheltering food services</t>
  </si>
  <si>
    <t>$1,500,000 for the Anchored Home Next Step Pilot Program to provide housing and support services</t>
  </si>
  <si>
    <t>AR 2023-421, As Amended</t>
  </si>
  <si>
    <t>$500,000 for a pilot program for modular units as transitional shelter</t>
  </si>
  <si>
    <t>AR 2023-440</t>
  </si>
  <si>
    <t>$500,000 for Emergency Cold Weather Sheltering through 4/30/24</t>
  </si>
  <si>
    <t>AR 2024-32, As Amended</t>
  </si>
  <si>
    <t>$1,500,000 for Emergency Cold Weather Sheltering through 4/30/24</t>
  </si>
  <si>
    <t>$143,968 and $393,324 in HUD CBDG funding appropriated to Cold Weather Emergency Shelter through spring</t>
  </si>
  <si>
    <t>AR 2024-85</t>
  </si>
  <si>
    <t>AM 290-2024</t>
  </si>
  <si>
    <t>Contract extension with Henning for Emergency Cold Weather Shelter operations through 5/31/24</t>
  </si>
  <si>
    <t>AR 2024-100(S)</t>
  </si>
  <si>
    <t>Reappropriated $873,237 for Emergency Cold Weather Sheltering through 5/31/24</t>
  </si>
  <si>
    <t>Reappropriation of $1,500,000 from Real Estate to Anchorage Health Department for Anchored Home, Next Step Pilot Program</t>
  </si>
  <si>
    <t>AR 2024-122</t>
  </si>
  <si>
    <t>Appropriation from Emergency Rental Assistance (ERA-2) for Anchored Home, Next Step Iniative to house people in emergency shelter</t>
  </si>
  <si>
    <t>AR 2024-118</t>
  </si>
  <si>
    <t>Transferred $500K fromin unused funds for the Pay for Success housing program for bridge funding for Cold Weather Emergency Shelter for the month of June</t>
  </si>
  <si>
    <t>Pay for Success Grant</t>
  </si>
  <si>
    <t>2900000967</t>
  </si>
  <si>
    <t>Reappropriated $288,580 from Pay for Success account to AHD Cold Weather Shelter Bridge Funding through July 31, 2024</t>
  </si>
  <si>
    <t>AR 2024-199</t>
  </si>
  <si>
    <t>Transferred $122,324 from ECWS non-emergency transportation account to the AHD Cold Weather Shelter Bridge Funding</t>
  </si>
  <si>
    <t>AR 2024-200</t>
  </si>
  <si>
    <t>ECWS Non-Emerg. Transport. Account</t>
  </si>
  <si>
    <t>Reappropriated $15,420 from Pay for Success account to AHD Cold Weather Shelter Bridge Funding through July 31, 2024</t>
  </si>
  <si>
    <t>AR 2024-187</t>
  </si>
  <si>
    <t>2900001147</t>
  </si>
  <si>
    <t>Extension of Henning Contract for congregate shelter services at E 56th Ave Shelter through 7/31/24 for $421,600</t>
  </si>
  <si>
    <t>Extension of ESS Contract for food services at congregate shelter at E 56th Ave Shelter through 7/31/24 for $90,334</t>
  </si>
  <si>
    <t>2024-177, As Amended</t>
  </si>
  <si>
    <t>AM 560-2024</t>
  </si>
  <si>
    <t>206000</t>
  </si>
  <si>
    <t>Pass through grant from Alaska Housing Finance Corp to MOA Aging and Disability Resource Center for case management for clients at Chugach View and Chugach Manor</t>
  </si>
  <si>
    <t>AR 2024-216</t>
  </si>
  <si>
    <t>231900</t>
  </si>
  <si>
    <t>State grant pass thru- AHFC</t>
  </si>
  <si>
    <t>$500,000 grant agreement with Catholic Social Services for complex care shelter operations (paid for in 2024 Alcohol tax budget)</t>
  </si>
  <si>
    <t>Extension of Henning Contract for congregate shelter services at E 56th Ave Shelter through 10/15/24 for $1,033,600</t>
  </si>
  <si>
    <t>AM 584-2024</t>
  </si>
  <si>
    <t>Extension of ESS Contract for food services at congregate shelter at E 56th Ave Shelter through 10/15/24 for $221,464</t>
  </si>
  <si>
    <t>AM 583-2024</t>
  </si>
  <si>
    <t>State grant pass thru- DCCED</t>
  </si>
  <si>
    <t>State legislative grant for Low Barrier shelter (at E 56th Ave Shelter). Intended to fund summers 2024 and 2025</t>
  </si>
  <si>
    <t>AR 2024-230</t>
  </si>
  <si>
    <t>AM 2024-546</t>
  </si>
  <si>
    <t>AM 2024-545</t>
  </si>
  <si>
    <t>Catholic Social Services Complex Care</t>
  </si>
  <si>
    <t>Brother Francis Shelter</t>
  </si>
  <si>
    <t>AR 2024-100S Emergency Sheltering</t>
  </si>
  <si>
    <t>United Way Pay for Success/Home for Good - housing program</t>
  </si>
  <si>
    <t>Anchorage Health Department Program operations</t>
  </si>
  <si>
    <t>Christian Health Association for Family Emergency Shelter</t>
  </si>
  <si>
    <t>Anchorage Coalition to End Homelessness outreach services</t>
  </si>
  <si>
    <t>Emergency Cold Weather Shelter Jan-April 2024</t>
  </si>
  <si>
    <t>Emergency Cold Weather Shelter ECWS Non Emergency Transport</t>
  </si>
  <si>
    <t>Anchorage Health Department pilot project - Modular Units as Transitional Shelters</t>
  </si>
  <si>
    <t>Anchorage Coalition to End Homelessness Anchored Home Next Step Pilot Program</t>
  </si>
  <si>
    <t>Anchorage Heatlh Department Healthy Spaces homeless camp abatement</t>
  </si>
  <si>
    <t>Anchorage Health Department Professional Service Contracts for Housing Initiatives</t>
  </si>
  <si>
    <t>Covenant House - emergency shelter for youth</t>
  </si>
  <si>
    <t>AO 2023-95</t>
  </si>
  <si>
    <t>$130,000 grant to Covenant House Alaska for supportive and essential Services</t>
  </si>
  <si>
    <t>$225,000 grant to Catholic Social Services for Brother Francis Shelter</t>
  </si>
  <si>
    <t>AM 598-2024</t>
  </si>
  <si>
    <t>AM 599-2024</t>
  </si>
  <si>
    <t>Extension of lease agreement with Solid Waste Services for continued use of E 56th Avenue shelter</t>
  </si>
  <si>
    <t>AR 2024-233</t>
  </si>
  <si>
    <t>Adoption of the 2024 Housing and Community Development Annual Action Plan</t>
  </si>
  <si>
    <t>AR 2024-231</t>
  </si>
  <si>
    <t>Contract with Rural Alaska Community Action, Inc. (RuralCAP) for the mobile home repair program (MHRP)</t>
  </si>
  <si>
    <t>AM 763-2024</t>
  </si>
  <si>
    <t>CDBG Entitlement</t>
  </si>
  <si>
    <t>Extention of expanded capacity of 200 individuals at E 56th Avenue shelter</t>
  </si>
  <si>
    <t>AR 2024-311</t>
  </si>
  <si>
    <t>Contract with Catholic Social Services for congregate shelter operatings services for $3,587,600</t>
  </si>
  <si>
    <t>AM 816-2024</t>
  </si>
  <si>
    <t>231900, 101000</t>
  </si>
  <si>
    <t>Contract with ESS Support Services Worldwide (ESS) for shelter food services for $1,739,658</t>
  </si>
  <si>
    <t>AM 817-2024</t>
  </si>
  <si>
    <t>Contract with Henning, Inc. for non-congregate shelter services for $3,711,960</t>
  </si>
  <si>
    <t>Subject to appropiration of Sprung structure sale; 2024 state capital grant</t>
  </si>
  <si>
    <t>AM 841-2024</t>
  </si>
  <si>
    <t>Contract with Restorative and Reentry Services for professional third-party oversight of MOA congregate and non-congregate emergency shelters for $60,000</t>
  </si>
  <si>
    <t>AM 853-2024</t>
  </si>
  <si>
    <t>241900</t>
  </si>
  <si>
    <t>CBDG-CV3, CBDG-CV1, 10100 subject to appropriation of sale of sprung structure</t>
  </si>
  <si>
    <t>101000</t>
  </si>
  <si>
    <t>operating budget</t>
  </si>
  <si>
    <r>
      <rPr>
        <b/>
        <sz val="11"/>
        <color theme="1"/>
        <rFont val="Calibri Light"/>
        <family val="2"/>
        <scheme val="major"/>
      </rPr>
      <t>Date of document</t>
    </r>
    <r>
      <rPr>
        <sz val="11"/>
        <color theme="1"/>
        <rFont val="Calibri Light"/>
        <family val="2"/>
        <scheme val="major"/>
      </rPr>
      <t>: This information is updated as of the date in the file name. Please note the updated date in the document title when pulling information from this document.</t>
    </r>
  </si>
  <si>
    <t>Acceptance of Department of Justice grant and grant agreement with United Way for the Home for Good Program supportive housing</t>
  </si>
  <si>
    <t>AM 912-2024</t>
  </si>
  <si>
    <t>Award of $56,850 grant to In Our Backyard program to operating modular units for transitional shelter</t>
  </si>
  <si>
    <t>AM 913-2024</t>
  </si>
  <si>
    <t>Contract with Henning, Inc. for the operation of a warming center $202,000</t>
  </si>
  <si>
    <t>AM 1023-2024</t>
  </si>
  <si>
    <t>AHD 24 and 25 operating funds</t>
  </si>
  <si>
    <t>2025 Alcohol Tax Fund</t>
  </si>
  <si>
    <t>Year</t>
  </si>
  <si>
    <t>Reappropriation of $491,516 for In Our Backyard transitional pilot program and $59,481 to Christian Health Associates for family sheltering to continue a 2024 program/grant</t>
  </si>
  <si>
    <t>Reappropriation of $294,550 to Anchorage Coaltion to End Homelessness for the Next Step Initiative pilot projgram to continue a 2024 program/grant</t>
  </si>
  <si>
    <t>AR 2025-47</t>
  </si>
  <si>
    <t>AM 208-2025</t>
  </si>
  <si>
    <t>AM 212-2025</t>
  </si>
  <si>
    <t>Grant for 317,000 for Catholic Social Services to provide complex care shelter operations</t>
  </si>
  <si>
    <t>Grant for $257,000 for Covenant House Alaska for Supportive and Essential Services</t>
  </si>
  <si>
    <t>AM 312-2025</t>
  </si>
  <si>
    <t>Accepted $4,039,232.14 from the federal government for Emergency Rental Assistance 2 through ARPA (ERA#2) and with $1.5M previously accepted through American Rescue Plan Program (HOME-ARP), awarded to various nonprofits to provide emergency rental assistance and housing support services</t>
  </si>
  <si>
    <t>HOME-ARP and ERA#2 (both parts of the American Rescue Act)</t>
  </si>
  <si>
    <t>AM 323-2025</t>
  </si>
  <si>
    <t>Contract extension with Henning for warming center operations through 5/31/24 for $136,000</t>
  </si>
  <si>
    <t>2025 AHD Operating Funds</t>
  </si>
  <si>
    <t>Extension of the expanded capacity of 200 individuals at the 56th Ave Shelter</t>
  </si>
  <si>
    <t>AR 2025-128</t>
  </si>
  <si>
    <t>Amend contract with MASH Property Management to provide non-congregate shelter services for 106 individuals from May 15, 2025, through June 30, 2025</t>
  </si>
  <si>
    <t>AM 413-2025</t>
  </si>
  <si>
    <t>101000-244000</t>
  </si>
  <si>
    <t>Amend grant agreement with Catholic Social Services for Brother Francis Shelter operations</t>
  </si>
  <si>
    <t>AM 387-2025</t>
  </si>
  <si>
    <t>Extend contract with Restorative &amp; Reentry Services for professional third-party oversight of MOA operated emergency cold weather shelter</t>
  </si>
  <si>
    <t>AM 404-2025</t>
  </si>
  <si>
    <t>2016-2025</t>
  </si>
  <si>
    <t>AM 351-2025</t>
  </si>
  <si>
    <t>Grant agreement to fund and support the homeless management information systesm operations that providers in Anchorage use</t>
  </si>
  <si>
    <t>Federal  Community Development Block Covid
Response Grant</t>
  </si>
  <si>
    <t>Health Department Operations</t>
  </si>
  <si>
    <t>Catholic Social Services Brother Francis Shelter</t>
  </si>
  <si>
    <t>Anchorage Coalition to End Homelessness - outreach services</t>
  </si>
  <si>
    <t>Covenant House youth shelter</t>
  </si>
  <si>
    <t>Healthy Spaces homeless camp abatement</t>
  </si>
  <si>
    <t>Non-congregate winter</t>
  </si>
  <si>
    <t>AR 2024 - 92 (S) as Amended</t>
  </si>
  <si>
    <t>AM 475-2025</t>
  </si>
  <si>
    <t>Appropriation of federal HUD Community Development Block Grant COVID-19 relief funds through State of Alaska to operate non-congregate shelter services (see AM475-2025)</t>
  </si>
  <si>
    <t>Award of $2,309,568 to MASH Property Management for non-congregate shelter operation services. See AR 2025-190</t>
  </si>
  <si>
    <t>AR 2025-190</t>
  </si>
  <si>
    <t>Grant agreements with Choosing Our Roots, New Life Development, RuralCAP, and Nine Star for supportive housing services</t>
  </si>
  <si>
    <t>AM 524-2025</t>
  </si>
  <si>
    <t>Federal  Community Development Block</t>
  </si>
  <si>
    <t>Grant amendment and extention to Catholic Social Services for services at the 56th Avenue Shelter through 8/31/25</t>
  </si>
  <si>
    <t>Operating Funds - Homeless Fund</t>
  </si>
  <si>
    <t>Grant amendment to In Our Backyard for services for senior shelter pilot project</t>
  </si>
  <si>
    <t>AM 539-2025</t>
  </si>
  <si>
    <t>AM 525-2025</t>
  </si>
  <si>
    <t>Federal  Community Development Block from 2024 Housing Plan</t>
  </si>
  <si>
    <t>Adoption of the 2025 Housing and Community Development Annual Action Plan and appropriation of $2,704,921 for future projects</t>
  </si>
  <si>
    <t>AR 2025-198</t>
  </si>
  <si>
    <t>Federal Grants Fund</t>
  </si>
  <si>
    <t>AM 562-2025</t>
  </si>
  <si>
    <t>AM 567-2025</t>
  </si>
  <si>
    <t>Contract with MASH Property Management for congregate shelter services for a new shelter on 5th Avenue; Not to exceed $9,223,200 through 2027 (1,339,200.00 for contract in 2025 with two extention options)</t>
  </si>
  <si>
    <t>Contract with Henning, Inc. for congregate shelter services for the 56th Ave shelter; Not to exceed $7,147,126 through 2027 (1,037,756.00 for contract in 2025 with two extention options)</t>
  </si>
  <si>
    <t>AM 650-2025</t>
  </si>
  <si>
    <t>Reappropriating funding for affordable housing development to Tenant-based Rental Assistance ($4,064 and $256,356 from HOME- ARP HUD funds</t>
  </si>
  <si>
    <t>AR 2025-284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</si>
</sst>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14" x14ac:knownFonts="1">
    <font>
      <sz val="11"/>
      <color theme="1"/>
      <name val="Calibri"/>
      <family val="2"/>
      <scheme val="minor"/>
    </font>
    <font>
      <sz val="11"/>
      <color theme="1"/>
      <name val="Calibri"/>
      <family val="2"/>
      <scheme val="minor"/>
    </font>
    <font>
      <sz val="8"/>
      <name val="Calibri"/>
      <family val="2"/>
      <scheme val="minor"/>
    </font>
    <font>
      <sz val="10"/>
      <color theme="1"/>
      <name val="Calibri"/>
      <family val="2"/>
      <scheme val="minor"/>
    </font>
    <font>
      <sz val="10"/>
      <name val="Calibri"/>
      <family val="2"/>
      <scheme val="minor"/>
    </font>
    <font>
      <sz val="11"/>
      <color theme="1"/>
      <name val="Calibri Light"/>
      <family val="2"/>
      <scheme val="major"/>
    </font>
    <font>
      <b/>
      <sz val="11"/>
      <color rgb="FFFA7D00"/>
      <name val="Calibri"/>
      <family val="2"/>
      <scheme val="minor"/>
    </font>
    <font>
      <b/>
      <sz val="16"/>
      <color theme="1"/>
      <name val="Calibri Light"/>
      <family val="2"/>
      <scheme val="major"/>
    </font>
    <font>
      <b/>
      <u/>
      <sz val="11"/>
      <color theme="1"/>
      <name val="Calibri Light"/>
      <family val="2"/>
      <scheme val="major"/>
    </font>
    <font>
      <b/>
      <sz val="12"/>
      <color theme="1"/>
      <name val="Calibri Light"/>
      <family val="2"/>
      <scheme val="major"/>
    </font>
    <font>
      <sz val="12"/>
      <color theme="1"/>
      <name val="Calibri Light"/>
      <family val="2"/>
      <scheme val="major"/>
    </font>
    <font>
      <b/>
      <u/>
      <sz val="12"/>
      <color theme="1"/>
      <name val="Calibri Light"/>
      <family val="2"/>
      <scheme val="major"/>
    </font>
    <font>
      <i/>
      <sz val="12"/>
      <color theme="1"/>
      <name val="Calibri Light"/>
      <family val="2"/>
      <scheme val="major"/>
    </font>
    <font>
      <b/>
      <sz val="11"/>
      <color theme="1"/>
      <name val="Calibri Light"/>
      <family val="2"/>
      <scheme val="major"/>
    </font>
  </fonts>
  <fills count="6">
    <fill>
      <patternFill patternType="none"/>
    </fill>
    <fill>
      <patternFill patternType="gray125"/>
    </fill>
    <fill>
      <patternFill patternType="solid">
        <fgColor rgb="FFF2F2F2"/>
      </patternFill>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s>
  <borders count="19">
    <border>
      <left/>
      <right/>
      <top/>
      <bottom/>
      <diagonal/>
    </border>
    <border>
      <left/>
      <right/>
      <top style="thin">
        <color theme="8" tint="0.39997558519241921"/>
      </top>
      <bottom style="thin">
        <color theme="8" tint="0.39997558519241921"/>
      </bottom>
      <diagonal/>
    </border>
    <border>
      <left/>
      <right/>
      <top style="thin">
        <color theme="8" tint="0.39997558519241921"/>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6" fillId="2" borderId="3" applyNumberFormat="0" applyAlignment="0" applyProtection="0"/>
  </cellStyleXfs>
  <cellXfs count="92">
    <xf numFmtId="0" fontId="0" fillId="0" borderId="0" xfId="0"/>
    <xf numFmtId="0" fontId="0" fillId="0" borderId="0" xfId="0" applyAlignment="1">
      <alignment wrapText="1"/>
    </xf>
    <xf numFmtId="0" fontId="5"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44" fontId="0" fillId="0" borderId="0" xfId="0" applyNumberFormat="1"/>
    <xf numFmtId="0" fontId="8" fillId="0" borderId="0" xfId="0" applyFont="1" applyAlignment="1">
      <alignment wrapText="1"/>
    </xf>
    <xf numFmtId="0" fontId="5" fillId="0" borderId="0" xfId="0" applyFont="1" applyAlignment="1">
      <alignment vertical="center" wrapText="1"/>
    </xf>
    <xf numFmtId="0" fontId="0" fillId="0" borderId="0" xfId="0" pivotButton="1"/>
    <xf numFmtId="0" fontId="9" fillId="0" borderId="0" xfId="0" applyFont="1" applyAlignment="1">
      <alignment wrapText="1"/>
    </xf>
    <xf numFmtId="0" fontId="10" fillId="0" borderId="0" xfId="0" applyFont="1" applyAlignment="1">
      <alignment wrapText="1"/>
    </xf>
    <xf numFmtId="0" fontId="9" fillId="3" borderId="0" xfId="0" applyFont="1" applyFill="1" applyAlignment="1">
      <alignment wrapText="1"/>
    </xf>
    <xf numFmtId="0" fontId="11" fillId="0" borderId="0" xfId="0" applyFont="1" applyAlignment="1">
      <alignment wrapText="1"/>
    </xf>
    <xf numFmtId="0" fontId="10" fillId="0" borderId="0" xfId="0" applyFont="1" applyAlignment="1">
      <alignment vertical="center" wrapText="1"/>
    </xf>
    <xf numFmtId="0" fontId="5" fillId="0" borderId="0" xfId="0" applyFont="1" applyAlignment="1">
      <alignment vertical="top" wrapText="1"/>
    </xf>
    <xf numFmtId="164" fontId="0" fillId="0" borderId="0" xfId="1" applyNumberFormat="1" applyFont="1"/>
    <xf numFmtId="44" fontId="6" fillId="0" borderId="0" xfId="2" applyNumberFormat="1" applyFill="1" applyBorder="1"/>
    <xf numFmtId="0" fontId="0" fillId="0" borderId="0" xfId="0" applyAlignment="1">
      <alignment vertical="top" wrapText="1"/>
    </xf>
    <xf numFmtId="164" fontId="0" fillId="0" borderId="6" xfId="0" applyNumberFormat="1" applyBorder="1"/>
    <xf numFmtId="164" fontId="0" fillId="0" borderId="8" xfId="0" applyNumberFormat="1" applyBorder="1"/>
    <xf numFmtId="164" fontId="0" fillId="0" borderId="10" xfId="0" applyNumberFormat="1" applyBorder="1"/>
    <xf numFmtId="164" fontId="0" fillId="0" borderId="11" xfId="0" applyNumberFormat="1" applyBorder="1"/>
    <xf numFmtId="164" fontId="0" fillId="0" borderId="4" xfId="0" applyNumberFormat="1" applyBorder="1"/>
    <xf numFmtId="164" fontId="0" fillId="0" borderId="5" xfId="0" applyNumberFormat="1" applyBorder="1"/>
    <xf numFmtId="164" fontId="0" fillId="0" borderId="7" xfId="0" applyNumberFormat="1" applyBorder="1"/>
    <xf numFmtId="164" fontId="0" fillId="0" borderId="9" xfId="0" applyNumberFormat="1" applyBorder="1"/>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2" xfId="0" applyBorder="1" applyAlignment="1">
      <alignment horizontal="left"/>
    </xf>
    <xf numFmtId="0" fontId="0" fillId="0" borderId="12" xfId="0" pivotButton="1" applyBorder="1" applyAlignment="1">
      <alignment vertical="top" wrapText="1"/>
    </xf>
    <xf numFmtId="164" fontId="0" fillId="0" borderId="16" xfId="0" applyNumberFormat="1" applyBorder="1" applyAlignment="1">
      <alignment vertical="top" wrapText="1"/>
    </xf>
    <xf numFmtId="164" fontId="0" fillId="0" borderId="17" xfId="0" applyNumberFormat="1" applyBorder="1" applyAlignment="1">
      <alignment vertical="top" wrapText="1"/>
    </xf>
    <xf numFmtId="164" fontId="0" fillId="0" borderId="18" xfId="0" applyNumberFormat="1" applyBorder="1" applyAlignment="1">
      <alignment vertical="top" wrapText="1"/>
    </xf>
    <xf numFmtId="0" fontId="0" fillId="0" borderId="12" xfId="0" pivotButton="1" applyBorder="1"/>
    <xf numFmtId="0" fontId="0" fillId="0" borderId="16" xfId="0" applyBorder="1"/>
    <xf numFmtId="0" fontId="0" fillId="0" borderId="17" xfId="0" applyBorder="1"/>
    <xf numFmtId="0" fontId="0" fillId="0" borderId="18" xfId="0" applyBorder="1"/>
    <xf numFmtId="44" fontId="0" fillId="0" borderId="0" xfId="1" applyFont="1"/>
    <xf numFmtId="0" fontId="0" fillId="0" borderId="0" xfId="0" applyAlignment="1">
      <alignment horizontal="left" indent="1"/>
    </xf>
    <xf numFmtId="0" fontId="0" fillId="0" borderId="0" xfId="0" applyAlignment="1">
      <alignment horizontal="left" indent="2"/>
    </xf>
    <xf numFmtId="0" fontId="3" fillId="0" borderId="0" xfId="0" applyFont="1" applyAlignment="1">
      <alignment vertical="top" wrapText="1"/>
    </xf>
    <xf numFmtId="164" fontId="3" fillId="0" borderId="0" xfId="1" applyNumberFormat="1" applyFont="1" applyAlignment="1">
      <alignment vertical="top" wrapText="1"/>
    </xf>
    <xf numFmtId="0" fontId="3" fillId="0" borderId="0" xfId="0" applyFont="1" applyAlignment="1">
      <alignment vertical="top"/>
    </xf>
    <xf numFmtId="14" fontId="3" fillId="0" borderId="0" xfId="0" applyNumberFormat="1" applyFont="1" applyAlignment="1">
      <alignment vertical="top"/>
    </xf>
    <xf numFmtId="164" fontId="3" fillId="0" borderId="0" xfId="1" applyNumberFormat="1" applyFont="1" applyAlignment="1">
      <alignment vertical="top"/>
    </xf>
    <xf numFmtId="14" fontId="3" fillId="0" borderId="0" xfId="0" applyNumberFormat="1" applyFont="1" applyAlignment="1">
      <alignment vertical="top" wrapText="1"/>
    </xf>
    <xf numFmtId="164" fontId="3" fillId="0" borderId="0" xfId="1" applyNumberFormat="1" applyFont="1" applyBorder="1" applyAlignment="1">
      <alignment vertical="top"/>
    </xf>
    <xf numFmtId="164" fontId="3" fillId="0" borderId="0" xfId="1" applyNumberFormat="1" applyFont="1" applyBorder="1" applyAlignment="1">
      <alignment vertical="top" wrapText="1"/>
    </xf>
    <xf numFmtId="0" fontId="3" fillId="0" borderId="0" xfId="1" applyNumberFormat="1" applyFont="1" applyAlignment="1">
      <alignment vertical="top" wrapText="1"/>
    </xf>
    <xf numFmtId="164" fontId="3" fillId="0" borderId="0" xfId="1" applyNumberFormat="1" applyFont="1" applyFill="1" applyAlignment="1">
      <alignment vertical="top" wrapText="1"/>
    </xf>
    <xf numFmtId="0" fontId="3" fillId="0" borderId="0" xfId="1" applyNumberFormat="1" applyFont="1" applyFill="1" applyAlignment="1">
      <alignment vertical="top" wrapText="1"/>
    </xf>
    <xf numFmtId="0" fontId="3" fillId="5" borderId="0" xfId="0" applyFont="1" applyFill="1" applyAlignment="1">
      <alignment vertical="top"/>
    </xf>
    <xf numFmtId="14" fontId="3" fillId="4" borderId="0" xfId="0" applyNumberFormat="1" applyFont="1" applyFill="1" applyAlignment="1">
      <alignment vertical="top" wrapText="1"/>
    </xf>
    <xf numFmtId="0" fontId="3" fillId="4" borderId="0" xfId="1" applyNumberFormat="1" applyFont="1" applyFill="1" applyAlignment="1">
      <alignment vertical="top" wrapText="1"/>
    </xf>
    <xf numFmtId="0" fontId="3" fillId="4" borderId="0" xfId="0" applyFont="1" applyFill="1" applyAlignment="1">
      <alignment vertical="top" wrapText="1"/>
    </xf>
    <xf numFmtId="164" fontId="3" fillId="4" borderId="0" xfId="1" applyNumberFormat="1" applyFont="1" applyFill="1" applyAlignment="1">
      <alignment vertical="top" wrapText="1"/>
    </xf>
    <xf numFmtId="0" fontId="3" fillId="4" borderId="0" xfId="1" applyNumberFormat="1" applyFont="1" applyFill="1" applyAlignment="1">
      <alignment vertical="top"/>
    </xf>
    <xf numFmtId="0" fontId="3" fillId="0" borderId="0" xfId="1" applyNumberFormat="1" applyFont="1" applyFill="1" applyAlignment="1">
      <alignment vertical="top"/>
    </xf>
    <xf numFmtId="164" fontId="3" fillId="0" borderId="0" xfId="1" applyNumberFormat="1" applyFont="1" applyFill="1" applyBorder="1" applyAlignment="1">
      <alignment vertical="top" wrapText="1"/>
    </xf>
    <xf numFmtId="6" fontId="3" fillId="0" borderId="0" xfId="1" applyNumberFormat="1" applyFont="1" applyFill="1" applyAlignment="1">
      <alignment vertical="top" wrapText="1"/>
    </xf>
    <xf numFmtId="0" fontId="4" fillId="0" borderId="0" xfId="1" applyNumberFormat="1" applyFont="1" applyAlignment="1">
      <alignment vertical="top" wrapText="1"/>
    </xf>
    <xf numFmtId="0" fontId="3" fillId="0" borderId="1" xfId="0" applyFont="1" applyBorder="1" applyAlignment="1">
      <alignment vertical="top" wrapText="1"/>
    </xf>
    <xf numFmtId="164" fontId="4" fillId="0" borderId="0" xfId="1" applyNumberFormat="1" applyFont="1" applyAlignment="1">
      <alignment vertical="top" wrapText="1"/>
    </xf>
    <xf numFmtId="164" fontId="3" fillId="0" borderId="0" xfId="0" applyNumberFormat="1" applyFont="1" applyAlignment="1">
      <alignment vertical="top" wrapText="1"/>
    </xf>
    <xf numFmtId="164" fontId="4" fillId="0" borderId="0" xfId="1" applyNumberFormat="1" applyFont="1" applyBorder="1" applyAlignment="1">
      <alignment vertical="top" wrapText="1"/>
    </xf>
    <xf numFmtId="164" fontId="3" fillId="0" borderId="2" xfId="1" applyNumberFormat="1" applyFont="1" applyBorder="1" applyAlignment="1">
      <alignment vertical="top" wrapText="1"/>
    </xf>
    <xf numFmtId="0" fontId="3" fillId="0" borderId="2" xfId="0" applyFont="1" applyBorder="1" applyAlignment="1">
      <alignment vertical="top" wrapText="1"/>
    </xf>
    <xf numFmtId="164" fontId="4" fillId="0" borderId="0" xfId="1" applyNumberFormat="1" applyFont="1" applyFill="1" applyAlignment="1">
      <alignment vertical="top" wrapText="1"/>
    </xf>
    <xf numFmtId="6" fontId="3" fillId="0" borderId="0" xfId="1" applyNumberFormat="1" applyFont="1" applyAlignment="1">
      <alignment vertical="top" wrapText="1"/>
    </xf>
    <xf numFmtId="0" fontId="3" fillId="0" borderId="0" xfId="1" applyNumberFormat="1" applyFont="1" applyBorder="1" applyAlignment="1">
      <alignment vertical="top"/>
    </xf>
    <xf numFmtId="0" fontId="3" fillId="0" borderId="0" xfId="1" applyNumberFormat="1" applyFont="1" applyBorder="1" applyAlignment="1">
      <alignment vertical="top" wrapText="1"/>
    </xf>
    <xf numFmtId="0" fontId="3" fillId="0" borderId="0" xfId="1" applyNumberFormat="1" applyFont="1" applyAlignment="1">
      <alignment vertical="top"/>
    </xf>
    <xf numFmtId="0" fontId="3" fillId="5" borderId="0" xfId="0" applyFont="1" applyFill="1" applyAlignment="1">
      <alignment vertical="top" wrapText="1"/>
    </xf>
    <xf numFmtId="3" fontId="3" fillId="0" borderId="0" xfId="1" applyNumberFormat="1" applyFont="1" applyAlignment="1">
      <alignment vertical="top" wrapText="1"/>
    </xf>
    <xf numFmtId="8" fontId="3" fillId="0" borderId="0" xfId="1" applyNumberFormat="1" applyFont="1" applyAlignment="1">
      <alignment vertical="top" wrapText="1"/>
    </xf>
    <xf numFmtId="49" fontId="3" fillId="0" borderId="0" xfId="1" applyNumberFormat="1" applyFont="1" applyAlignment="1">
      <alignment vertical="top" wrapText="1"/>
    </xf>
    <xf numFmtId="0" fontId="0" fillId="0" borderId="0" xfId="0" applyAlignment="1">
      <alignment vertical="top"/>
    </xf>
    <xf numFmtId="164" fontId="0" fillId="0" borderId="0" xfId="0" applyNumberFormat="1"/>
    <xf numFmtId="0" fontId="0" fillId="0" borderId="12" xfId="0" applyBorder="1" applyAlignment="1">
      <alignment horizontal="left" wrapText="1"/>
    </xf>
    <xf numFmtId="0" fontId="0" fillId="0" borderId="12" xfId="0" pivotButton="1" applyBorder="1" applyAlignment="1">
      <alignment wrapText="1"/>
    </xf>
    <xf numFmtId="0" fontId="0" fillId="0" borderId="12" xfId="0" applyBorder="1" applyAlignment="1">
      <alignment wrapText="1"/>
    </xf>
    <xf numFmtId="44" fontId="0" fillId="0" borderId="0" xfId="0" applyNumberFormat="1" applyAlignment="1">
      <alignment wrapText="1"/>
    </xf>
    <xf numFmtId="0" fontId="0" fillId="0" borderId="13" xfId="0" applyBorder="1" applyAlignment="1">
      <alignment horizontal="lef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4" fontId="0" fillId="0" borderId="0" xfId="0" applyNumberFormat="1"/>
    <xf numFmtId="0" fontId="7" fillId="0" borderId="0" xfId="0" applyFont="1" applyAlignment="1">
      <alignment horizontal="center" wrapText="1"/>
    </xf>
    <xf numFmtId="0" fontId="0" fillId="0" borderId="0" xfId="0" applyAlignment="1">
      <alignment horizontal="center"/>
    </xf>
    <xf numFmtId="0" fontId="0" fillId="0" borderId="0" xfId="0" applyFont="1" applyAlignment="1">
      <alignment horizontal="center" wrapText="1"/>
    </xf>
    <xf numFmtId="164" fontId="0" fillId="0" borderId="0" xfId="0" applyNumberFormat="1" applyBorder="1"/>
  </cellXfs>
  <cellStyles count="3">
    <cellStyle name="Calculation" xfId="2" builtinId="22"/>
    <cellStyle name="Currency" xfId="1" builtinId="4"/>
    <cellStyle name="Normal" xfId="0" builtinId="0"/>
  </cellStyles>
  <dxfs count="2908">
    <dxf>
      <alignment wrapText="1" indent="0"/>
    </dxf>
    <dxf>
      <alignment wrapText="1" indent="0"/>
    </dxf>
    <dxf>
      <numFmt numFmtId="34" formatCode="_(&quot;$&quot;* #,##0.00_);_(&quot;$&quot;* \(#,##0.00\);_(&quot;$&quot;* &quot;-&quot;??_);_(@_)"/>
    </dxf>
    <dxf>
      <alignment wrapText="1"/>
    </dxf>
    <dxf>
      <numFmt numFmtId="164" formatCode="_(&quot;$&quot;* #,##0_);_(&quot;$&quot;* \(#,##0\);_(&quot;$&quot;* &quot;-&quot;??_);_(@_)"/>
    </dxf>
    <dxf>
      <numFmt numFmtId="164" formatCode="_(&quot;$&quot;* #,##0_);_(&quot;$&quot;* \(#,##0\);_(&quot;$&quot;* &quot;-&quot;??_);_(@_)"/>
    </dxf>
    <dxf>
      <numFmt numFmtId="164" formatCode="_(&quot;$&quot;* #,##0_);_(&quot;$&quot;* \(#,##0\);_(&quot;$&quot;* &quot;-&quot;??_);_(@_)"/>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wrapText="1"/>
    </dxf>
    <dxf>
      <alignment vertical="top"/>
    </dxf>
    <dxf>
      <alignment vertical="top"/>
    </dxf>
    <dxf>
      <alignment wrapText="1"/>
    </dxf>
    <dxf>
      <numFmt numFmtId="164" formatCode="_(&quot;$&quot;* #,##0_);_(&quot;$&quot;* \(#,##0\);_(&quot;$&quot;* &quot;-&quot;??_);_(@_)"/>
    </dxf>
    <dxf>
      <alignment wrapText="1"/>
    </dxf>
    <dxf>
      <alignment wrapText="1"/>
    </dxf>
    <dxf>
      <numFmt numFmtId="164" formatCode="_(&quot;$&quot;* #,##0_);_(&quot;$&quot;* \(#,##0\);_(&quot;$&quot;* &quot;-&quot;??_);_(@_)"/>
    </dxf>
    <dxf>
      <numFmt numFmtId="164" formatCode="_(&quot;$&quot;* #,##0_);_(&quot;$&quot;* \(#,##0\);_(&quot;$&quot;* &quot;-&quot;??_);_(@_)"/>
    </dxf>
    <dxf>
      <numFmt numFmtId="164" formatCode="_(&quot;$&quot;* #,##0_);_(&quot;$&quot;* \(#,##0\);_(&quot;$&quot;* &quot;-&quot;??_);_(@_)"/>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wrapText="1"/>
    </dxf>
    <dxf>
      <alignment vertical="top"/>
    </dxf>
    <dxf>
      <alignment vertical="top"/>
    </dxf>
    <dxf>
      <alignment wrapText="1"/>
    </dxf>
    <dxf>
      <numFmt numFmtId="34" formatCode="_(&quot;$&quot;* #,##0.00_);_(&quot;$&quot;* \(#,##0.00\);_(&quot;$&quot;* &quot;-&quot;??_);_(@_)"/>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numFmt numFmtId="164" formatCode="_(&quot;$&quot;* #,##0_);_(&quot;$&quot;* \(#,##0\);_(&quot;$&quot;* &quot;-&quot;??_);_(@_)"/>
    </dxf>
    <dxf>
      <alignment wrapText="1"/>
    </dxf>
    <dxf>
      <alignment wrapText="1"/>
    </dxf>
    <dxf>
      <alignment wrapText="1"/>
    </dxf>
    <dxf>
      <alignment wrapText="1" indent="0"/>
    </dxf>
    <dxf>
      <numFmt numFmtId="34" formatCode="_(&quot;$&quot;* #,##0.00_);_(&quot;$&quot;* \(#,##0.00\);_(&quot;$&quot;* &quot;-&quot;??_);_(@_)"/>
    </dxf>
    <dxf>
      <alignment wrapText="1"/>
    </dxf>
    <dxf>
      <font>
        <b val="0"/>
      </font>
    </dxf>
    <dxf>
      <alignment horizontal="center"/>
    </dxf>
    <dxf>
      <alignment wrapText="0" indent="0"/>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4" formatCode="_(&quot;$&quot;* #,##0.00_);_(&quot;$&quot;* \(#,##0.00\);_(&quot;$&quot;* &quot;-&quot;??_);_(@_)"/>
    </dxf>
    <dxf>
      <alignment wrapText="1"/>
    </dxf>
    <dxf>
      <font>
        <b val="0"/>
      </font>
    </dxf>
    <dxf>
      <alignment horizontal="center"/>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4" formatCode="_(&quot;$&quot;* #,##0.00_);_(&quot;$&quot;* \(#,##0.00\);_(&quot;$&quot;* &quot;-&quot;??_);_(@_)"/>
    </dxf>
    <dxf>
      <alignment wrapText="1"/>
    </dxf>
    <dxf>
      <font>
        <b val="0"/>
      </font>
    </dxf>
    <dxf>
      <alignment horizontal="center"/>
    </dxf>
    <dxf>
      <alignment wrapText="0" indent="0"/>
    </dxf>
    <dxf>
      <alignment wrapText="0" indent="0"/>
    </dxf>
    <dxf>
      <alignment wrapText="0" indent="0"/>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4" formatCode="_(&quot;$&quot;* #,##0.00_);_(&quot;$&quot;* \(#,##0.00\);_(&quot;$&quot;* &quot;-&quot;??_);_(@_)"/>
    </dxf>
    <dxf>
      <alignment wrapText="1"/>
    </dxf>
    <dxf>
      <font>
        <b val="0"/>
      </font>
    </dxf>
    <dxf>
      <alignment horizontal="cent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numFmt numFmtId="34" formatCode="_(&quot;$&quot;* #,##0.00_);_(&quot;$&quot;* \(#,##0.00\);_(&quot;$&quot;* &quot;-&quot;??_);_(@_)"/>
    </dxf>
    <dxf>
      <alignment wrapText="1"/>
    </dxf>
    <dxf>
      <font>
        <b val="0"/>
      </font>
    </dxf>
    <dxf>
      <alignment horizontal="center"/>
    </dxf>
    <dxf>
      <alignment wrapText="0" indent="0"/>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4" formatCode="_(&quot;$&quot;* #,##0.00_);_(&quot;$&quot;* \(#,##0.00\);_(&quot;$&quot;* &quot;-&quot;??_);_(@_)"/>
    </dxf>
    <dxf>
      <alignment wrapText="1"/>
    </dxf>
    <dxf>
      <font>
        <b val="0"/>
      </font>
    </dxf>
    <dxf>
      <alignment horizontal="center"/>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4" formatCode="_(&quot;$&quot;* #,##0.00_);_(&quot;$&quot;* \(#,##0.00\);_(&quot;$&quot;* &quot;-&quot;??_);_(@_)"/>
    </dxf>
    <dxf>
      <alignment wrapText="1"/>
    </dxf>
    <dxf>
      <font>
        <b val="0"/>
      </font>
    </dxf>
    <dxf>
      <alignment horizontal="center"/>
    </dxf>
    <dxf>
      <alignment wrapText="0" indent="0"/>
    </dxf>
    <dxf>
      <alignment wrapText="0" indent="0"/>
    </dxf>
    <dxf>
      <alignment wrapText="0" indent="0"/>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4" formatCode="_(&quot;$&quot;* #,##0.00_);_(&quot;$&quot;* \(#,##0.00\);_(&quot;$&quot;* &quot;-&quot;??_);_(@_)"/>
    </dxf>
    <dxf>
      <alignment wrapText="1"/>
    </dxf>
    <dxf>
      <font>
        <b val="0"/>
      </font>
    </dxf>
    <dxf>
      <alignment horizontal="cent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numFmt numFmtId="34" formatCode="_(&quot;$&quot;* #,##0.00_);_(&quot;$&quot;* \(#,##0.00\);_(&quot;$&quot;* &quot;-&quot;??_);_(@_)"/>
    </dxf>
    <dxf>
      <alignment wrapText="1"/>
    </dxf>
    <dxf>
      <font>
        <b val="0"/>
      </font>
    </dxf>
    <dxf>
      <alignment horizontal="center"/>
    </dxf>
    <dxf>
      <alignment wrapText="0" indent="0"/>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4" formatCode="_(&quot;$&quot;* #,##0.00_);_(&quot;$&quot;* \(#,##0.00\);_(&quot;$&quot;* &quot;-&quot;??_);_(@_)"/>
    </dxf>
    <dxf>
      <alignment wrapText="1"/>
    </dxf>
    <dxf>
      <font>
        <b val="0"/>
      </font>
    </dxf>
    <dxf>
      <alignment horizontal="center"/>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4" formatCode="_(&quot;$&quot;* #,##0.00_);_(&quot;$&quot;* \(#,##0.00\);_(&quot;$&quot;* &quot;-&quot;??_);_(@_)"/>
    </dxf>
    <dxf>
      <alignment wrapText="1"/>
    </dxf>
    <dxf>
      <font>
        <b val="0"/>
      </font>
    </dxf>
    <dxf>
      <alignment horizontal="center"/>
    </dxf>
    <dxf>
      <alignment wrapText="0" indent="0"/>
    </dxf>
    <dxf>
      <alignment wrapText="0" indent="0"/>
    </dxf>
    <dxf>
      <alignment wrapText="0" indent="0"/>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34" formatCode="_(&quot;$&quot;* #,##0.00_);_(&quot;$&quot;* \(#,##0.00\);_(&quot;$&quot;* &quot;-&quot;??_);_(@_)"/>
    </dxf>
    <dxf>
      <alignment wrapText="1"/>
    </dxf>
    <dxf>
      <font>
        <b val="0"/>
      </font>
    </dxf>
    <dxf>
      <alignment horizontal="center"/>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color rgb="FF9C0006"/>
      </font>
      <fill>
        <patternFill>
          <bgColor rgb="FFFFC7CE"/>
        </patternFill>
      </fill>
    </dxf>
    <dxf>
      <alignment wrapText="1"/>
    </dxf>
    <dxf>
      <alignment wrapText="1"/>
    </dxf>
    <dxf>
      <alignment wrapText="1"/>
    </dxf>
    <dxf>
      <numFmt numFmtId="164" formatCode="_(&quot;$&quot;* #,##0_);_(&quot;$&quot;* \(#,##0\);_(&quot;$&quot;* &quot;-&quot;??_);_(@_)"/>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numFmt numFmtId="34" formatCode="_(&quot;$&quot;* #,##0.00_);_(&quot;$&quot;* \(#,##0.00\);_(&quot;$&quot;* &quot;-&quot;??_);_(@_)"/>
    </dxf>
    <dxf>
      <alignment wrapText="1"/>
    </dxf>
    <dxf>
      <alignment vertical="top"/>
    </dxf>
    <dxf>
      <alignment vertical="top"/>
    </dxf>
    <dxf>
      <alignment wrapText="1"/>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numFmt numFmtId="164" formatCode="_(&quot;$&quot;* #,##0_);_(&quot;$&quot;* \(#,##0\);_(&quot;$&quot;* &quot;-&quot;??_);_(@_)"/>
    </dxf>
    <dxf>
      <numFmt numFmtId="164" formatCode="_(&quot;$&quot;* #,##0_);_(&quot;$&quot;* \(#,##0\);_(&quot;$&quot;* &quot;-&quot;??_);_(@_)"/>
    </dxf>
    <dxf>
      <numFmt numFmtId="164" formatCode="_(&quot;$&quot;* #,##0_);_(&quot;$&quot;* \(#,##0\);_(&quot;$&quot;* &quot;-&quot;??_);_(@_)"/>
    </dxf>
    <dxf>
      <alignment wrapText="1"/>
    </dxf>
    <dxf>
      <alignment wrapText="1"/>
    </dxf>
    <dxf>
      <numFmt numFmtId="164" formatCode="_(&quot;$&quot;* #,##0_);_(&quot;$&quot;* \(#,##0\);_(&quot;$&quot;* &quot;-&quot;??_);_(@_)"/>
    </dxf>
    <dxf>
      <alignment wrapText="1"/>
    </dxf>
    <dxf>
      <alignment vertical="top"/>
    </dxf>
    <dxf>
      <alignment vertical="top"/>
    </dxf>
    <dxf>
      <alignment wrapText="1"/>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numFmt numFmtId="164" formatCode="_(&quot;$&quot;* #,##0_);_(&quot;$&quot;* \(#,##0\);_(&quot;$&quot;* &quot;-&quot;??_);_(@_)"/>
    </dxf>
    <dxf>
      <numFmt numFmtId="164" formatCode="_(&quot;$&quot;* #,##0_);_(&quot;$&quot;* \(#,##0\);_(&quot;$&quot;* &quot;-&quot;??_);_(@_)"/>
    </dxf>
    <dxf>
      <numFmt numFmtId="164" formatCode="_(&quot;$&quot;* #,##0_);_(&quot;$&quot;* \(#,##0\);_(&quot;$&quot;* &quot;-&quot;??_);_(@_)"/>
    </dxf>
    <dxf>
      <alignment wrapText="1"/>
    </dxf>
    <dxf>
      <numFmt numFmtId="34" formatCode="_(&quot;$&quot;* #,##0.00_);_(&quot;$&quot;* \(#,##0.00\);_(&quot;$&quot;* &quot;-&quot;??_);_(@_)"/>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wrapText="0" indent="0"/>
    </dxf>
    <dxf>
      <alignment horizontal="center"/>
    </dxf>
    <dxf>
      <font>
        <b val="0"/>
      </font>
    </dxf>
    <dxf>
      <alignment wrapText="1"/>
    </dxf>
    <dxf>
      <numFmt numFmtId="34" formatCode="_(&quot;$&quot;* #,##0.00_);_(&quot;$&quot;* \(#,##0.00\);_(&quot;$&quot;* &quot;-&quot;??_);_(@_)"/>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horizontal="center"/>
    </dxf>
    <dxf>
      <font>
        <b val="0"/>
      </font>
    </dxf>
    <dxf>
      <alignment wrapText="1"/>
    </dxf>
    <dxf>
      <numFmt numFmtId="34" formatCode="_(&quot;$&quot;* #,##0.00_);_(&quot;$&quot;* \(#,##0.00\);_(&quot;$&quot;* &quot;-&quot;??_);_(@_)"/>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wrapText="1"/>
    </dxf>
    <dxf>
      <alignment wrapText="1"/>
    </dxf>
    <dxf>
      <alignment wrapText="0" indent="0"/>
    </dxf>
    <dxf>
      <alignment wrapText="0" indent="0"/>
    </dxf>
    <dxf>
      <alignment wrapText="0" indent="0"/>
    </dxf>
    <dxf>
      <alignment horizontal="center"/>
    </dxf>
    <dxf>
      <font>
        <b val="0"/>
      </font>
    </dxf>
    <dxf>
      <alignment wrapText="1"/>
    </dxf>
    <dxf>
      <numFmt numFmtId="34" formatCode="_(&quot;$&quot;* #,##0.00_);_(&quot;$&quot;* \(#,##0.00\);_(&quot;$&quot;* &quot;-&quot;??_);_(@_)"/>
    </dxf>
    <dxf>
      <alignment wrapText="1"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indent="0"/>
    </dxf>
    <dxf>
      <alignment wrapText="1" indent="0"/>
    </dxf>
    <dxf>
      <alignment wrapText="1" indent="0"/>
    </dxf>
    <dxf>
      <alignment wrapText="1" indent="0"/>
    </dxf>
    <dxf>
      <alignment wrapText="1"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horizontal="center"/>
    </dxf>
    <dxf>
      <font>
        <b val="0"/>
      </font>
    </dxf>
    <dxf>
      <alignment wrapText="1"/>
    </dxf>
    <dxf>
      <numFmt numFmtId="34" formatCode="_(&quot;$&quot;* #,##0.00_);_(&quot;$&quot;* \(#,##0.00\);_(&quot;$&quot;* &quot;-&quot;??_);_(@_)"/>
    </dxf>
    <dxf>
      <alignment wrapText="1" indent="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s, Clare E." refreshedDate="45919.358363425927" createdVersion="8" refreshedVersion="8" minRefreshableVersion="3" recordCount="291" xr:uid="{3EF928B8-BFBB-45A1-8119-33C3EF7430C5}">
  <cacheSource type="worksheet">
    <worksheetSource ref="A1:P292" sheet="Raw Data"/>
  </cacheSource>
  <cacheFields count="16">
    <cacheField name="Funding Year" numFmtId="0">
      <sharedItems containsSemiMixedTypes="0" containsString="0" containsNumber="1" containsInteger="1" minValue="2016" maxValue="2025" count="10">
        <n v="2016"/>
        <n v="2017"/>
        <n v="2018"/>
        <n v="2019"/>
        <n v="2020"/>
        <n v="2021"/>
        <n v="2022"/>
        <n v="2023"/>
        <n v="2024"/>
        <n v="2025"/>
      </sharedItems>
    </cacheField>
    <cacheField name="Date of Action" numFmtId="14">
      <sharedItems containsSemiMixedTypes="0" containsNonDate="0" containsDate="1" containsString="0" minDate="2012-04-14T00:00:00" maxDate="2025-05-07T00:00:00"/>
    </cacheField>
    <cacheField name="Category" numFmtId="0">
      <sharedItems containsBlank="1" count="5">
        <s v="Prevention"/>
        <s v="Housing"/>
        <s v="Homelessness Response"/>
        <s v="COVID Mass Sheltering"/>
        <m u="1"/>
      </sharedItems>
    </cacheField>
    <cacheField name="Sub-Type" numFmtId="0">
      <sharedItems/>
    </cacheField>
    <cacheField name="Program Funded" numFmtId="0">
      <sharedItems containsBlank="1" count="290" longText="1">
        <s v="2016 CDBG, HOME &amp; ESG Allocations, CDBG &amp; HOME Program Income, &amp; 2015 ESG Allocation"/>
        <s v="Property Sale to CIHA, Ch'Bala Corners piece (Enabled larger development)"/>
        <s v="Case Management Services for Clients of Chugach View and Chugach Manor"/>
        <s v="Housing and Homeless Services Coordinator (Office of the Mayor)"/>
        <s v="Case Management Services for Clients of Safe Harbor Muldoon (RurAL CAP)"/>
        <s v="Alaska Center for Treatment (ACT) Project"/>
        <s v="Property Sale to CIHA, Elizabeth Place included a 40 year loan @ 1% APR"/>
        <s v="Chief Housing Officer (Office of Economic &amp; Community Development)"/>
        <s v="2017 CDBG, HOME &amp; ESG Allocation and CDBG &amp; HOME Program Income"/>
        <s v="Track project costs for MCT, Overflow Shelter Support and Elder Stabilization"/>
        <s v="2017 ESG Supplemental Funding (Admin, Homeless Outreach/United Way, Shelter Overflow/Hope Center)"/>
        <s v="2016 and 2017 New National Housing Trust Fund Funding"/>
        <s v="2018 CDBG, HOME, ESG &amp; HTF Allocation and CDBG &amp; HOME Program Income"/>
        <s v="S Version addns to HHS and Camp Abatement"/>
        <s v="$150K to Health &amp; Human Services and $159K to Parks &amp; Recreation for illegal camp abatement"/>
        <s v="Homelessness Study (OEDC)"/>
        <s v="Homeless Camp Cleanup (Parks &amp; Rec)"/>
        <s v="Homelessness Coordinator Areawide starting July (Mayor's Office)"/>
        <s v="Homelessness Initiatives (camp clean-up, abatement, and overflow shelter)"/>
        <s v="2019 CDBG, HOME &amp; ESG Allocation and HOME Program Income"/>
        <s v="Chief Housing Officer (Office of Economic &amp; Community Development) communications budget"/>
        <s v="Human Services Community Matching Grant Program (AHD)"/>
        <s v="Rental &amp; Mortgage Assistance Relief Program"/>
        <s v="Parks Dept - Homeless camp cleanup/abatement program from mid-April through mid-October"/>
        <s v="Operations for winter shelter for 150 individuals"/>
        <s v="COVID Response: PW 623 (269DR-AK) SOA Non-congregate Sheltering 3-16-2020 through 4-16-2020"/>
        <s v="COVID Response: PW 174 (667990): MOA COVID Emergency Response #3 through 12-31-2020 to include sheltering"/>
        <s v="COVID Response: PW 227 (685753): MOA COVID Emergency Response #4 through 12-31-2020 to include sheltering"/>
        <s v="COVID Response: PW 168 (679181): Transportation Services for Response - 99 Plus 1 Inc."/>
        <s v="COVID Response: PW 157 (660139): MOA COVID Emergency Response #2 through 12-31-2020 to include sheltering"/>
        <s v="COVID Response: PW 1 (136972): MOA COVID Emergency Response"/>
        <s v="$4,950,000 authorized for the Home for Good/Pay for Success Pilot Program for intensive Supportive housing/grants to service providers"/>
        <s v="Camp outreach and abatement, utilize mass shelter and protect public heath during COVID-19 emergency"/>
        <s v="First installment of Home for Good Pilot Program to United Way for intensive Supportive housing/grants to service providers "/>
        <s v="Brother Francis Shelter, Catholic Social Services"/>
        <s v="Emergency Shelter for Youth, Covenant House"/>
        <s v="Emergency Shelter Program, Abused Women's Aid in Crisis"/>
        <s v="Safe Harbor Muldoon Transitional Housing for Families Project, Rural Alaska Community Action Program, Inc."/>
        <s v="Sitka Place Permanent Supportive housing/grants to service providers Project, Rural Alaska Community Action Program, Inc."/>
        <s v="AWAIC Emergency Shelter Expansion"/>
        <s v="Property Acquisitions (Proposed) - Bean's Café Building, Alaska Club on Tudor, Golden Lion Hotel and America's Best Value Inn"/>
        <s v="Covenant House Expansion of affordable housing units for underage individuals"/>
        <s v="RurAL CAP Weatherization to fund home weatherization and mobile home repair work"/>
        <s v="Property Acquisitions (Proposed) - Bean's Café Building, Alaska Club on Tudor, Golden Lion Hotel and America's Best Value Inn ($6M was re-appropriated on 12/7/21 to Sockeye Inn, Barratt Inn and Tudor/Elmore Shelter)"/>
        <s v="Nine Star's Net-2-Ladder Project to deliver services that prevent homelessness for individuals in danger of losing stable housing"/>
        <s v="Risk Pool Insurance Program for Private Landlords"/>
        <s v="Rapid Rehousing Program"/>
        <s v="COVID Response: PW 218 (685903): Sheltering #3 9-15-2020 to 6-30-2021"/>
        <s v="COVID Response: PW 217 (660306): Sheltering #2 9-15-2020 to 6-30-2021"/>
        <s v="COVID Response: PW 172 (436856): Sheltering 9-15-2020 to 6-30-2021"/>
        <s v="For permanent Supportive housing/grants to service providers, Shelter, Rapid Rehousing, Homelessness Prevention"/>
        <s v="Reappropriating and adopting U.S. Housing and Urban Development (HUD), the Home Investment Partnerships Program (HOME) Funding. Department of Appropriation: Anchorage Health Department, $550,000. "/>
        <s v="$1,070,086 of CDBG funding to move individuals to permanent housing"/>
        <s v="$521,193 funding through the HUD CARES Act for Catholic Social Services rapid rehousing program and AHD, ADRC Homeless Prevention "/>
        <s v="$3,774,024 funding through HUD CARES Act for various emergency support operations and essential services including AWAIC, Clare House, Covenant House for Youths, AHD, ADRC Homeless Prevention, Salvation Army McKinnell House and Homeless Outreach"/>
        <s v="Grant to Alaska Legal Services Corporation to fund one attorney dedicated to preventing housing instability"/>
        <s v="Grant to Anchorage Coalition to End Homelessness to fund the HMIS contract for FY22"/>
        <s v="Sole source contract with Catholic Social Services for emergency shelter services at Clare House"/>
        <s v="Grant to Covenant House Alaska for emergency rapid rehousing for homeless youth"/>
        <s v="Grant to Shiloh Community Housing, Inc. to create housing for young adults experiencing homelessness and employment barriers"/>
        <s v="Grant to Choosing Our Roots to purchase multi-unit dwelling to temporarily house youth awaiting host home placement"/>
        <s v="Grant to the House of Transformations to create housing and wrap around services for those experiencing homelessness"/>
        <s v="Grant to fund hiring housing intensive case managers and rental relief for those individuals that don't qualify for federal rental relief."/>
        <s v="Operations for Homelessness and Housing program at Anchorage Health Department"/>
        <s v="Homeless Program Manager at Anchorage Health Department"/>
        <s v="Overnight shelter for 150 individuals"/>
        <s v="Operational costs for shelter, day center and/or treatment center"/>
        <s v="Parks Dept - Continuation of Healthy Spaces year-round including storage of personal property"/>
        <s v="Pay for Success Housing Program"/>
        <s v="COVID Response: PW 214 (685854): MOA COVID19 Emergency Response #4 01-01-2021 to 6-30-2021"/>
        <s v="COVID Response: PW 192 (679183): MOA COVID19 Emergency Response #3 01-01-2021 to 6-30-2021"/>
        <s v="COVID Response: PW 139 (436858): MOA COVID Emergency Response 01-01-2021 to 6-30-2021"/>
        <s v="COVID Response: PW 188 (660302): MOA COVID Emergency Response #2 01-01-2021 to 6-30-2021"/>
        <s v="One-time reduction of $250K from 2021 alcohol tax for Day Engagement Shelter"/>
        <s v="Grant to Alaska Coaltion to End Homelessness for outreach coordination"/>
        <s v="Grant to Covenant House for essential services"/>
        <s v="To Choices, to be used for unsheltered outreach and housing problem solving"/>
        <s v="Grant to United Way for rental assistance"/>
        <s v="Grant to NeighborWorks Alaska for rapid rehousing"/>
        <s v="Grant to  Alaska Legal Services for homeless prevention"/>
        <s v="Grant to Catholic Social Services for Rapid Rehousing"/>
        <s v="Grant to Covenant House for case management"/>
        <s v="Grant to United Way for the Landlord assistance"/>
        <s v="Grant to Volunteers of America for essential services and rental assistance"/>
        <s v="COVID Response: PW 219 (685902): Sheltering #2 7/1/2021 to 12/31/2021"/>
        <s v="COVID Response: PW 211 (685860): MOA COVID19 Emergency Response #3 7/1/2021 to 12/31/2021"/>
        <s v="COVID Response: PW 216 (679186): MOA COVID19 Emergency Response #2 7/1/2021 to 12/31/2021"/>
        <s v="COVID Response: PW 197 (660134): Sheltering 7/1/2021 to 12/31/2021"/>
        <s v="COVID Response: PW 167 (660132): MOA COVID19 Emergency Response 7/1/2021 to 12/31/2021"/>
        <s v="$36,945 contract for previously appropriated funds to to Catholic Social Services for emergency shelter services at Clare House"/>
        <s v="Grant to Alaska Community Foundation: $2M for Sockeye Inn medical complex care facility, $1.2M for Barrett Hotel for workforce &amp; permanent Supportive housing/grants to service providers, $2.8M for Tudor/Elmore shelter "/>
        <s v="COVID Response: PW 215 (667993): MOA COVID19 Emergency Response 1/1/2022 through 7/01/2022"/>
        <s v="$1,818,770 appropriating HUD funding to the Anchorage Health Department"/>
        <s v="$723,361 appropriating HUD funding to the the Anchorage Health Department "/>
        <s v="$134, 600 appropriating funding from HUD to Anchorage Health Department"/>
        <s v="$151,146 appropriating HUD funding to the the Anchorage Health Department "/>
        <s v="$550,000 appropriating HUD funding as a subgrant through AHFC to the Anchorage Health Department"/>
        <s v="$2,909,696 reappropriated from HUD Emergency Solutions Grant for homelessness outreach, prevention, and housing needs including rental assistance. "/>
        <s v="Grant to Alaska Coalition to End Homelessness for multiple homelessness program componenets"/>
        <s v="Grant to Henning, Inc. for transitional housing supportive services for clients housed at the Aviator Hotel"/>
        <s v="Grant to Rural CAP for Affordable Housing Deferred Maintenance"/>
        <s v="Grant to Shiloh Community Housing, Inc. to support housing for young adults experiencing homelessness and employment barriers"/>
        <s v="Grant to United Way for the Landlord Housing Partnership Program Phase 2"/>
        <s v="Grant to Providence Alaska to create 51 units of permanent Supportive housing"/>
        <s v="Grant to Alaska Coalition to End Homelessness to expand outreach to individuals and families and provide transportation ($553,122 actually spent per 4/21/23 report)"/>
        <s v="Grant to Covenant House Alaska to create housing at Covey Academy"/>
        <s v="Grant to First Presbyterian Anchorage, LLC for the purchase of the Guest House for permanent supportive workforce housing, 130 units"/>
        <s v="Grant to Cook Inlet Housing Authority to develop affordable housing at Ch'bala Corners Phase II, Mountain View Brewster's Redevelopment, and Coronado Park Townhomes, 64 units"/>
        <s v="Grant to Rasmuson Foundation for property acquisition to increase affordable housing, est. 150 units"/>
        <s v="Health Dept - Housting and Homeless Services Program Coordinator"/>
        <s v="Health Dept - Housing and Homeless Services Response Manager"/>
        <s v="Health - Operational costs for shelter, day center and-or treatment center"/>
        <s v="COVID Response: PW 205 (685905): Sheltering #2 1/1/2022 through 7/01/2022"/>
        <s v="COVID Response: PW 204 (685904): MOA COVID19 Emergency Response #2 1/1/2022 through 7/01/2022"/>
        <s v="COVID Response: PW 196 (667995): Sheltering 1/1/2022 through 7/01/2022"/>
        <s v="Reappropriate $1,067,500 from operational costs for shelter to grant to Catholic Social Services for operations at a facility for people with complex care needs"/>
        <s v="Funding for the construction of an adult shelter and/or navigation center"/>
        <s v="$6.2M reallocated from other funds for the construction of an adult shelter and/or navigation center"/>
        <s v="Reduced funding for operational costs for shelter, day center and/or treatment center"/>
        <s v="COVID Response: PW 202 (696889): Sheltering Post 7/1/2022"/>
        <s v="Waiting for FEMA for $2,113,423 for COVID Response: PW 221 (681325): MOA COVID19 Emergency Response 7/2/2022 through 12/31/2022"/>
        <s v="$1,217,000 for grants to operators for cold weather shelter"/>
        <s v="$350,000 to Christian Health Associates to provide family emergency shelter services ($116,048 actually spent per 4/21/23 report)"/>
        <s v="$433,000 to Catholic Social Services for operations of Brother Francis Shelter"/>
        <s v="$500,000 to United Way for Landlord Partnership to rehabilitate and open 60 new units of housing"/>
        <s v="$1,217,000 and $1,216,000 from previously appropriated alcohol tax funds for emergency cold weather sheltering"/>
        <s v="$427,000 contract for previously appropriated funds to Henning, Inc for operations of housing at Golden Lion - 85 Non-congregate Units through Dec 31"/>
        <s v="$306,000 contract for previously appropriated funds to Bean's Cafe for semi-congregate sheltering for single adults through Dec 31"/>
        <s v="$200,000 contract for previously appropriated funds to Covenant House for congregate sheltering for transition age youth through Dec 31"/>
        <s v="$1,500,000 contract for previously appropriated funds to Henning, Inc to provide congregate sheltering for single adults at Sullivan Arena through Dec 31"/>
        <s v="For grants to providers for cold weather shelter through 12/31/2022"/>
        <s v="$1,216,000 from previously appropriated alcohol tax grants to providers for cold weather shelter through 12/31/2022 to remove unspent funding for Golden Lion, increase Sullivan shelter to 200 individuals and increase Alex Hotel to 55 units"/>
        <s v="$711,000 contract for previously appropriated funds to Henning, Inc for operations of 50 Units at Alex Hotel"/>
        <s v="$1,634,252 contract for previously appropriated funds for grant services at Aviator Hotel from Alaska Hotel Group Up to 175 hotel rooms"/>
        <s v="$1,217,000 reappropriated from alcohol tax for grants to providers for cold weather shelter through 12/31/2022"/>
        <s v="$391,500 contract for previously appropriated funds to lease 50 Units at Alex Hotel from Akhappytime LLC"/>
        <s v="For Aviator Hotel to provide 175 rooms of shelter October 1 – December 31, 2022"/>
        <s v="Assembly passes ordinance to eliminate parking minimum requirements in all areas of the municipality and add requirements for bicycle parking"/>
        <s v="Assembly resolution supporting actions to alleviate Anchorage's housing shortage and affordability crisis through support of the development of housing across the municipality"/>
        <s v="Assembly passes ordinance to make building Accessory Dwelling Units more efficient to build "/>
        <s v="Grant to Restorative Reentry Services for third party oversight of shelter operations contracts"/>
        <s v="Grant to Covenant House for shelter operations for 25 youth through spring 2023"/>
        <s v="To Alex Hotel for leased units for 46 rooms"/>
        <s v="To Alex Hotel for operations for 90 people occupying 46 rooms"/>
        <s v="To Aviator Hotel for 125 individuals occupying 113 rooms"/>
        <s v="For Sullivan Arena to service 345 overnight clients"/>
        <s v="Fund year-round day shelter for transition age youth grant to Covenant House"/>
        <s v="Increase of single adult shelter capacity grant to Catholic Social Services for Brother Francis Shelter"/>
        <s v="Grant to CSS, Brother Francis Shelter to permanently continue increased capacity of 120 beds through 12/31/23"/>
        <s v="To fund family unsheltered response_x000a_grant to Christian Health Associates"/>
        <s v="Alcohol Tax Homelessness Grants - Golden Lion start-up"/>
        <s v="Anchorage Health Department Homelessness Program operations"/>
        <s v="Grant to Anchorage Coalition to End Homelessness to fund year-round outreach to people experiencing homelessness"/>
        <s v="Grant to the Anchorage Affordable Housing and Land Trust to assist with homelessness prevention for individuals staying at their facilities through 12/31/23"/>
        <s v="Extension of operations at Sullivan Arena until 5/31/23"/>
        <s v="Grant to Covenant House for day shelter services year-round for 50 transition age youth through 12/31/23"/>
        <s v="Grant to Catholic Social Services for Complex Care operations through 12/31/23"/>
        <s v="Fund operation for a complex needs_x000a_shelter grant for Complex Care Facility"/>
        <s v="Alcohol Tax Homelessness Grants - Pay for Success/Home for Good Housing Program"/>
        <s v="Grant to Providence Crisis Stabiliation Center to expand access to all levels of behavioral health care, incld. short-term crisis residential program through 12/31/23"/>
        <s v="Homeless Coordinator position at AHD"/>
        <s v="Increase of single adult shelter capacity grant to Brother Francis Shelter"/>
        <s v="To Assembly to host a housing summit"/>
        <s v="Increase 2023 contract with Anchorage Coalition to End Homelessness for outreach services to camps and Sullivan Arena"/>
        <s v="To Assembly to organize a community Summit on Housing in 2023"/>
        <s v="Funding for development of pre-approved residential building plans"/>
        <s v="Golden Lion repair costs to function as rooming facility"/>
        <s v="Facilitation of Sanctioned Camp and Complex Behavioral Health Task Forces"/>
        <s v="Feasiblity study for developing manufactured housing communities"/>
        <s v="Grant to NeighborWorks Alaska"/>
        <s v="Catholic Social Services 3rd Ave Resource Center Operations through 12/31/23"/>
        <s v="Henning, Inc. operations at the Sullivan Arena"/>
        <s v="Real Estate consultant for Holtan Hills project"/>
        <s v="$200,000 contract with Alaska Hotel Group for non-congregate sheltering services at the Aviator Hotel"/>
        <s v="$86,190 grant to RuralCAP for homeless outreach using 2018 and 2022 HUD CBDG funds"/>
        <s v="$224,834 grant to Habitat for Humanity for housing program and CHDO operating expenses using 2020, 2021, 2022 HUD HOME funds"/>
        <s v="$71,560 grant to RuralCAP for Sitka Place case management using 2022 HUD CBDG funds"/>
        <s v="$70,000 grant to Choosing Our Roots for shelter and suppotive services using 2022 HUD CDBG funds"/>
        <s v="$153,063 grant to Nine Star, Net 2 Ladder using 2019, 2020 and 2022 HUD CDBG funds"/>
        <s v="$75,000 grant to New Life Development for residential re-entry using 2022 HUD CDBG funds"/>
        <s v="$250,000 grant to NeighborWorks for tentant based rental assistance using 2022 HUD HOME funds"/>
        <s v="Amend the site access development standards and achieve comprehensive plan goals for infill and redevelopment, housing, and accessible land use"/>
        <s v="$479,000 award for for Golden Lion Canopy Repairs "/>
        <s v="$250,000 reappropriated from alcohol tax for startup costs to get the former Golden Lion up and running as low-income housing after July 1, 2023"/>
        <s v="2023 CDBG, HOME &amp; ESG Allocation and HOME Program Income"/>
        <s v="Assembly amends the R-4A District in Anchorage Municipal Code, Title 21 to remove barriers to infill development and create flexibility to spur additional housing development"/>
        <s v="Assembly resolution recognizing the community’s diverse lived experiences of housing in the Municipality of Anchorage and adopting general principles for future housing policy decisions"/>
        <s v="$220,000 reappropriated from Navigation Center/Shelter for mitigation at large encampments"/>
        <s v="$1.3M reappropriated from Navigation Center/Shelter to Anchorage Affordable Housing and Land Trust to rehabilitate vacant and abandoned buildings for low income housing"/>
        <s v="$668,315 reappropriated from Navigation Center/Shelter for 2023-24 emergency cold weather shelter and housing needs"/>
        <s v="$1.3M reappropriated from Navigation Center/Shelter alcohol tax for 2023-24 emergency cold weather shelter and housing needs"/>
        <s v="$2,252,067 reappropriated from unused ARPA funds for 2023-24 emergency cold weather shelter and housing needs"/>
        <s v="$1.2M grant contract with Catholic Social Services for Complex Care operations"/>
        <s v="$957,138 reappropriated from unspent previous cold weather shelter alcohol tax funds for 2023-24 emergency cold weather shelter and housing needs"/>
        <s v="$125,447 reappropriated from unspent ARPA funds for 2023-24 emergency cold weather shelter and housing needs"/>
        <s v="$400K grant agreement with Covenant House to provide congregate sheltering for up to 25 transition age youth for winter 2023-2024"/>
        <s v="$432,729 contract to ESS DBA Statewide Services (ESS) for congregate sheltering food services"/>
        <s v="$2,138,400 contract with Henning Inc. for congregate sheltering services"/>
        <s v="$831,600 contract to Majestic Alaska DBA Spinz for non-congregate sheltering food services"/>
        <s v="United Way Pay for Success/Home for Good - housing program"/>
        <s v="Anchorage Health Department Program operations"/>
        <s v="Catholic Social Services Complex Care"/>
        <s v="Christian Health Association for Family Emergency Shelter"/>
        <s v="Brother Francis Shelter"/>
        <s v="Anchorage Coalition to End Homelessness outreach services"/>
        <s v="Covenant House - emergency shelter for youth"/>
        <s v="Emergency Cold Weather Shelter Jan-April 2024"/>
        <s v="Emergency Cold Weather Shelter ECWS Non Emergency Transport"/>
        <s v="Anchorage Health Department pilot project - Modular Units as Transitional Shelters"/>
        <s v="AR 2024-100S Emergency Sheltering"/>
        <s v="Anchorage Coalition to End Homelessness Anchored Home Next Step Pilot Program"/>
        <s v="Anchorage Heatlh Department Healthy Spaces homeless camp abatement"/>
        <s v="Anchorage Health Department Professional Service Contracts for Housing Initiatives"/>
        <s v="Approved Assembly Housing Action Plan"/>
        <s v="$700,000 grant to Anchorage Coalition to End Homelessness for year-round outreach"/>
        <s v="$1,330,000 grant to Catholic Social Services for Complex Care Shelter Operations"/>
        <s v="$400,000 grant to Covenant House Alaska for Youth Day Shelter Services"/>
        <s v="$550,000 grant to Christian Health Associates for Family Emergency Shelter"/>
        <s v="$1,175,000 grant to Catholic Social Services for Brother Francis Shelter"/>
        <s v="$1,500,000 for the Anchored Home Next Step Pilot Program to provide housing and support services"/>
        <s v="$500,000 for a pilot program for modular units as transitional shelter"/>
        <s v="$500,000 for Emergency Cold Weather Sheltering through 4/30/24"/>
        <s v="$1,500,000 for Emergency Cold Weather Sheltering through 4/30/24"/>
        <s v="$143,968 and $393,324 in HUD CBDG funding appropriated to Cold Weather Emergency Shelter through spring"/>
        <s v="Contract extension with Henning for Emergency Cold Weather Shelter operations through 5/31/24"/>
        <s v="Reappropriated $873,237 for Emergency Cold Weather Sheltering through 5/31/24"/>
        <s v="Reappropriation of $1,500,000 from Real Estate to Anchorage Health Department for Anchored Home, Next Step Pilot Program"/>
        <s v="Appropriation from Emergency Rental Assistance (ERA-2) for Anchored Home, Next Step Iniative to house people in emergency shelter"/>
        <s v="Transferred $500K fromin unused funds for the Pay for Success housing program for bridge funding for Cold Weather Emergency Shelter for the month of June"/>
        <s v="Reappropriated $288,580 from Pay for Success account to AHD Cold Weather Shelter Bridge Funding through July 31, 2024"/>
        <s v="Transferred $122,324 from ECWS non-emergency transportation account to the AHD Cold Weather Shelter Bridge Funding"/>
        <s v="Reappropriated $15,420 from Pay for Success account to AHD Cold Weather Shelter Bridge Funding through July 31, 2024"/>
        <s v="Extension of Henning Contract for congregate shelter services at E 56th Ave Shelter through 7/31/24 for $421,600"/>
        <s v="Extension of ESS Contract for food services at congregate shelter at E 56th Ave Shelter through 7/31/24 for $90,334"/>
        <s v="$500,000 grant agreement with Catholic Social Services for complex care shelter operations (paid for in 2024 Alcohol tax budget)"/>
        <s v="Pass through grant from Alaska Housing Finance Corp to MOA Aging and Disability Resource Center for case management for clients at Chugach View and Chugach Manor"/>
        <s v="Extension of Henning Contract for congregate shelter services at E 56th Ave Shelter through 10/15/24 for $1,033,600"/>
        <s v="Extension of ESS Contract for food services at congregate shelter at E 56th Ave Shelter through 10/15/24 for $221,464"/>
        <s v="State legislative grant for Low Barrier shelter (at E 56th Ave Shelter). Intended to fund summers 2024 and 2025"/>
        <s v="$130,000 grant to Covenant House Alaska for supportive and essential Services"/>
        <s v="$225,000 grant to Catholic Social Services for Brother Francis Shelter"/>
        <s v="Adoption of the 2024 Housing and Community Development Annual Action Plan"/>
        <s v="Extension of lease agreement with Solid Waste Services for continued use of E 56th Avenue shelter"/>
        <s v="Contract with Rural Alaska Community Action, Inc. (RuralCAP) for the mobile home repair program (MHRP)"/>
        <s v="Extention of expanded capacity of 200 individuals at E 56th Avenue shelter"/>
        <s v="Contract with Catholic Social Services for congregate shelter operatings services for $3,587,600"/>
        <s v="Contract with ESS Support Services Worldwide (ESS) for shelter food services for $1,739,658"/>
        <s v="Contract with Henning, Inc. for non-congregate shelter services for $3,711,960"/>
        <s v="Contract with Restorative and Reentry Services for professional third-party oversight of MOA congregate and non-congregate emergency shelters for $60,000"/>
        <s v="Acceptance of Department of Justice grant and grant agreement with United Way for the Home for Good Program supportive housing"/>
        <s v="Award of $56,850 grant to In Our Backyard program to operating modular units for transitional shelter"/>
        <s v="Contract with Henning, Inc. for the operation of a warming center $202,000"/>
        <s v="Health Department Operations"/>
        <s v="Catholic Social Services Brother Francis Shelter"/>
        <s v="Anchorage Coalition to End Homelessness - outreach services"/>
        <s v="Covenant House youth shelter"/>
        <s v="Non-congregate winter"/>
        <s v="Healthy Spaces homeless camp abatement"/>
        <s v="Reappropriation of $491,516 for In Our Backyard transitional pilot program and $59,481 to Christian Health Associates for family sheltering to continue a 2024 program/grant"/>
        <s v="Reappropriation of $294,550 to Anchorage Coaltion to End Homelessness for the Next Step Initiative pilot projgram to continue a 2024 program/grant"/>
        <s v="Grant for $257,000 for Covenant House Alaska for Supportive and Essential Services"/>
        <s v="Grant for 317,000 for Catholic Social Services to provide complex care shelter operations"/>
        <s v="Accepted $4,039,232.14 from the federal government for Emergency Rental Assistance 2 through ARPA (ERA#2) and with $1.5M previously accepted through American Rescue Plan Program (HOME-ARP), awarded to various nonprofits to provide emergency rental assistance and housing support services"/>
        <s v="Contract extension with Henning for warming center operations through 5/31/24 for $136,000"/>
        <s v="Extension of the expanded capacity of 200 individuals at the 56th Ave Shelter"/>
        <s v="Amend grant agreement with Catholic Social Services for Brother Francis Shelter operations"/>
        <s v="Amend contract with MASH Property Management to provide non-congregate shelter services for 106 individuals from May 15, 2025, through June 30, 2025"/>
        <s v="Extend contract with Restorative &amp; Reentry Services for professional third-party oversight of MOA operated emergency cold weather shelter"/>
        <m u="1"/>
        <s v="Grant to Providence Alaska for permanent Supportive housing/grants to service providers, 51 units" u="1"/>
        <s v="Homeless Program Manager" u="1"/>
        <s v="Emergency cold weather sheltering (Alex, Sullivan, Aviator, Covenant House, Restorative Reentry Services)" u="1"/>
        <s v="Grant to Catholic Social Services for Complex Care operations" u="1"/>
        <s v="Grant to CSS, Brother Francis Shelter to permanently continue increased capacity of 120 beds" u="1"/>
        <s v="Parks - Continuation of Healthy Spaces year-round including storage of personal property" u="1"/>
        <s v="COVID Response: PW 221 (681325): MOA COVID19 Emergency Response 7/2/2022 through 12/31/2022" u="1"/>
        <s v="Catholic Social Services 3rd Ave Resource Center Operations" u="1"/>
        <s v="$153,063 grant to Nine Start, Net 2 Ladder using 2019, 2020 and 2022 HUD CDBG funds" u="1"/>
        <s v="Grant to the Anchorage Affordable Housing and Land Trust to assist with (1) homelessness prevention for individuals staying at their facilities, (2) enhanced staffing operations, to include security, during year one operations at their facilities, and (3) technical assistance and training staff" u="1"/>
        <s v="$224,834 grant to Habitat for Humanity for housing program and CHDO operating expensesusing 2020, 2021, 2022 HUD HOME funds" u="1"/>
        <s v="Homelessness and Housing operational needs" u="1"/>
        <s v="Grant to Providence Crisis Stabiliation Center to expand access to all levels of behavioral health care, incld. short-term crisis residential program" u="1"/>
        <s v="$2.44M of previously appropriated ARPA funds and $3.27M of previously appropriated funds for the Adult Shelter/Navigation Center for Homelessness - for Non-Congregate Emergency Cold Weather Shelter during Winter 2023-2024 and shelter and housing needs" u="1"/>
        <s v="Grant to Anchorage Affordable Housing &amp; Land Trust" u="1"/>
        <s v="Grant to the Anchorage Affordable Housing and Land Trust to assist with (1) homelessness prevention for individuals staying at their facilities, (2) enhanced staffing operations, to include security, during year one operations at their facilities, and (3) technical assistance and training staf" u="1"/>
        <s v="Grant to Shiloh Community Housing, Inc. to provide housing for young adults experiencing homelessness and employment barriers" u="1"/>
        <s v="$2,113,423 for COVID Response: PW 221 (681325): MOA COVID19 Emergency Response 7/2/2022 through 12/31/2022" u="1"/>
        <s v="Grant to Covenant House Alaska for housing at Covey Academy" u="1"/>
        <s v="Grant to the House of Transformations to provide housing and wrap around services for those experiencing homelessness" u="1"/>
        <s v="Grant to Covenant House for day shelter services year-round for 50 transition age youth" u="1"/>
      </sharedItems>
    </cacheField>
    <cacheField name="MOA Areawide General Fund" numFmtId="0">
      <sharedItems containsString="0" containsBlank="1" containsNumber="1" minValue="7361" maxValue="12500000"/>
    </cacheField>
    <cacheField name="Alcohol Tax" numFmtId="0">
      <sharedItems containsString="0" containsBlank="1" containsNumber="1" minValue="-788379" maxValue="4552288"/>
    </cacheField>
    <cacheField name="Federal COVID Relief" numFmtId="0">
      <sharedItems containsString="0" containsBlank="1" containsNumber="1" containsInteger="1" minValue="100000" maxValue="20000000"/>
    </cacheField>
    <cacheField name="Pass Through/ Grant" numFmtId="0">
      <sharedItems containsString="0" containsBlank="1" containsNumber="1" containsInteger="1" minValue="15074" maxValue="10000000"/>
    </cacheField>
    <cacheField name="COVID/FEMA Response Federal Aid" numFmtId="0">
      <sharedItems containsString="0" containsBlank="1" containsNumber="1" minValue="4584.63" maxValue="10553666.463000001"/>
    </cacheField>
    <cacheField name="TOTAL Funding" numFmtId="164">
      <sharedItems containsString="0" containsBlank="1" containsNumber="1" minValue="-788379" maxValue="20000000"/>
    </cacheField>
    <cacheField name="# served" numFmtId="0">
      <sharedItems containsBlank="1"/>
    </cacheField>
    <cacheField name="Legislation" numFmtId="0">
      <sharedItems containsBlank="1" count="140">
        <s v="AR 2016-86"/>
        <s v="AO 2016-50"/>
        <s v="AR 2016-140"/>
        <s v="AR 2016-179"/>
        <s v="AR 2016-206"/>
        <s v="AR 2016-234"/>
        <s v="AO 2017-49"/>
        <s v="AR 2017-211"/>
        <s v="AR 2017-228"/>
        <s v="AR 2017-301"/>
        <s v="AR 2018-20"/>
        <s v="AR 2018-153"/>
        <s v="AR 2018-151"/>
        <s v="AR 2018-182"/>
        <s v="AR 2018-215"/>
        <s v="AR 2018-85(S), AM 606-2018(A)"/>
        <s v="AO 2018 - 85 (S)"/>
        <s v="AR 2019-75"/>
        <s v="AR 2019-109(S), As Amended"/>
        <s v="AR 2019-185"/>
        <s v="AR 2019-238"/>
        <s v="AR 2019-279"/>
        <s v="AR 2019-313"/>
        <s v="AR 2019-324"/>
        <s v="AR 2020-221, As Amended"/>
        <s v="AR 2020-271(S), As Amended"/>
        <s v="AO 2019 - 117 (S)"/>
        <s v="AO 2019-117(), As Amended"/>
        <m/>
        <s v="AO 2020-25"/>
        <s v="AR 2020-94(S), As Amended"/>
        <s v="AM 216-2020(A)"/>
        <s v="AR 2020-205"/>
        <s v="AM 441-2020"/>
        <s v="AR 2020-288"/>
        <s v="AR 2020-271(S), As Amended; AO 2020-099, As Amended"/>
        <s v="AO 2020-66(S), As Amended"/>
        <s v="AO 2020-66(S), As Amended; AO 2020-099, As Amended"/>
        <s v="AR 2020-362"/>
        <s v="AR 2020-219"/>
        <s v="AR 2021-167(S), As Amended"/>
        <s v="AM 765-2021"/>
        <s v="AO 2020-105 (S) as Amended"/>
        <s v="AO 2020-105(S); AR 2021-17(S)"/>
        <s v="AR 2021-165"/>
        <s v="AO 2021-116(S) (Reappropriation of AO 2020-99)"/>
        <s v="AR 2021-84"/>
        <s v="AR 2022-178(S), As Amended"/>
        <s v="AR 2022-221(S), As Amended"/>
        <s v="AO 2021-96, As Amended"/>
        <s v="AR 2022-76(S)"/>
        <s v="AR 2022-111(S), As Amended"/>
        <s v="AR 2022-111(S), As Amended (Reappropriation of AO 2020-99)"/>
        <s v="AR 2022-98(S), As Amended"/>
        <s v="AR 2022-293"/>
        <s v="AM 531-2022, As Amended"/>
        <s v="AM 529-2022"/>
        <s v="AM 530-2022"/>
        <s v="AM 532-2022"/>
        <s v="AO 2022-93(S)"/>
        <s v="AM 2022-581(A)"/>
        <s v="AM 2022-587, As Amended"/>
        <s v="AM 2022-602, As Amended"/>
        <s v="AR 2022-319"/>
        <s v="AO 2022-80(S), As Amended"/>
        <s v="AR 2022-416"/>
        <s v="AR 2022-107, As Amended"/>
        <s v="AR 2023-43, As Amended"/>
        <s v="AO 2022 - 87 as Amended with Mayor Vetoes and Overrides"/>
        <s v="AR 2023 - 102 (S) as Amended with Mayor Vetoes"/>
        <s v="AM 326-2023"/>
        <s v="AR 2023-149"/>
        <s v="AR 2023-165"/>
        <s v="AM 392-2023"/>
        <s v="AM 473-2023"/>
        <s v="AO 2023-50, As Amended"/>
        <s v="AM 542-2023"/>
        <s v="AR 2023-231"/>
        <s v="AR 2023-275"/>
        <s v="AO 2023-42, As Amended"/>
        <s v="AR 2023-260(S)"/>
        <s v="AR 2023-296"/>
        <s v="AR 2023-286(S), As Amended"/>
        <s v="AM 716-2023"/>
        <s v="AR 2023-298(S)"/>
        <s v="AM 742-2023"/>
        <s v="AM 786-2023"/>
        <s v="AM 787-2023"/>
        <s v="AM 790-2023"/>
        <s v="AO 2023-95"/>
        <s v="AR 2023-433"/>
        <s v="AM 972-2023"/>
        <s v="AM 990-2023"/>
        <s v="AM 991-2023"/>
        <s v="AM 992-2023"/>
        <s v="AM 993-2023"/>
        <s v="AR 2023-421, As Amended"/>
        <s v="AR 2023-440"/>
        <s v="AR 2024-32, As Amended"/>
        <s v="AR 2024-85"/>
        <s v="AM 290-2024"/>
        <s v="AR 2024-100(S)"/>
        <s v="AR 2024-122"/>
        <s v="AR 2024-118"/>
        <s v="2024-177, As Amended"/>
        <s v="AR 2024-199"/>
        <s v="AR 2024-200"/>
        <s v="AR 2024-187"/>
        <s v="AM 2024-545"/>
        <s v="AM 2024-546"/>
        <s v="AM 560-2024"/>
        <s v="AR 2024-216"/>
        <s v="AM 584-2024"/>
        <s v="AM 583-2024"/>
        <s v="AR 2024-230"/>
        <s v="AM 598-2024"/>
        <s v="AM 599-2024"/>
        <s v="AR 2024-231"/>
        <s v="AR 2024-233"/>
        <s v="AM 763-2024"/>
        <s v="AR 2024-311"/>
        <s v="AM 816-2024"/>
        <s v="AM 817-2024"/>
        <s v="AM 841-2024"/>
        <s v="AM 853-2024"/>
        <s v="AM 912-2024"/>
        <s v="AM 913-2024"/>
        <s v="AM 1023-2024"/>
        <s v="AR 2024 - 92 (S) as Amended"/>
        <s v="AR 2025-47"/>
        <s v="AM 208-2025"/>
        <s v="AM 212-2025"/>
        <s v="AM 312-2025"/>
        <s v="AM 323-2025"/>
        <s v="AR 2025-128"/>
        <s v="AM 387-2025"/>
        <s v="AM 413-2025"/>
        <s v="AM 404-2025"/>
        <s v="LOTT - need to look up" u="1"/>
        <s v="AR 2023-286(S)" u="1"/>
      </sharedItems>
    </cacheField>
    <cacheField name="Fund Number" numFmtId="0">
      <sharedItems containsBlank="1" containsMixedTypes="1" containsNumber="1" containsInteger="1" minValue="10100" maxValue="2000166"/>
    </cacheField>
    <cacheField name="Funding Source Detail" numFmtId="0">
      <sharedItems containsBlank="1"/>
    </cacheField>
    <cacheField name="Note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s, Clare E." refreshedDate="45919.35836435185" createdVersion="8" refreshedVersion="8" minRefreshableVersion="3" recordCount="302" xr:uid="{F8FD4007-976C-41A8-88AF-AAC4D9178E64}">
  <cacheSource type="worksheet">
    <worksheetSource name="Table1"/>
  </cacheSource>
  <cacheFields count="16">
    <cacheField name="Funding Year" numFmtId="0">
      <sharedItems containsSemiMixedTypes="0" containsString="0" containsNumber="1" containsInteger="1" minValue="2016" maxValue="2025" count="10">
        <n v="2016"/>
        <n v="2017"/>
        <n v="2018"/>
        <n v="2019"/>
        <n v="2020"/>
        <n v="2021"/>
        <n v="2022"/>
        <n v="2023"/>
        <n v="2024"/>
        <n v="2025"/>
      </sharedItems>
    </cacheField>
    <cacheField name="Date of Action" numFmtId="14">
      <sharedItems containsSemiMixedTypes="0" containsNonDate="0" containsDate="1" containsString="0" minDate="2012-04-14T00:00:00" maxDate="2025-09-10T00:00:00"/>
    </cacheField>
    <cacheField name="Category" numFmtId="0">
      <sharedItems containsBlank="1" count="5">
        <s v="Prevention"/>
        <s v="Housing"/>
        <s v="Homelessness Response"/>
        <s v="COVID Mass Sheltering"/>
        <m u="1"/>
      </sharedItems>
    </cacheField>
    <cacheField name="Sub-Type" numFmtId="0">
      <sharedItems/>
    </cacheField>
    <cacheField name="Program Funded" numFmtId="0">
      <sharedItems containsBlank="1" count="285" longText="1">
        <s v="2016 CDBG, HOME &amp; ESG Allocations, CDBG &amp; HOME Program Income, &amp; 2015 ESG Allocation"/>
        <s v="Property Sale to CIHA, Ch'Bala Corners piece (Enabled larger development)"/>
        <s v="Case Management Services for Clients of Chugach View and Chugach Manor"/>
        <s v="Housing and Homeless Services Coordinator (Office of the Mayor)"/>
        <s v="Case Management Services for Clients of Safe Harbor Muldoon (RurAL CAP)"/>
        <s v="Alaska Center for Treatment (ACT) Project"/>
        <s v="Property Sale to CIHA, Elizabeth Place included a 40 year loan @ 1% APR"/>
        <s v="Chief Housing Officer (Office of Economic &amp; Community Development)"/>
        <s v="2017 CDBG, HOME &amp; ESG Allocation and CDBG &amp; HOME Program Income"/>
        <s v="Track project costs for MCT, Overflow Shelter Support and Elder Stabilization"/>
        <s v="2017 ESG Supplemental Funding (Admin, Homeless Outreach/United Way, Shelter Overflow/Hope Center)"/>
        <s v="2016 and 2017 New National Housing Trust Fund Funding"/>
        <s v="2018 CDBG, HOME, ESG &amp; HTF Allocation and CDBG &amp; HOME Program Income"/>
        <s v="S Version addns to HHS and Camp Abatement"/>
        <s v="$150K to Health &amp; Human Services and $159K to Parks &amp; Recreation for illegal camp abatement"/>
        <s v="Homelessness Study (OEDC)"/>
        <s v="Homeless Camp Cleanup (Parks &amp; Rec)"/>
        <s v="Homelessness Coordinator Areawide starting July (Mayor's Office)"/>
        <s v="Homelessness Initiatives (camp clean-up, abatement, and overflow shelter)"/>
        <s v="2019 CDBG, HOME &amp; ESG Allocation and HOME Program Income"/>
        <s v="Chief Housing Officer (Office of Economic &amp; Community Development) communications budget"/>
        <s v="Human Services Community Matching Grant Program (AHD)"/>
        <s v="Rental &amp; Mortgage Assistance Relief Program"/>
        <s v="Parks Dept - Homeless camp cleanup/abatement program from mid-April through mid-October"/>
        <s v="Operations for winter shelter for 150 individuals"/>
        <s v="COVID Response: PW 623 (269DR-AK) SOA Non-congregate Sheltering 3-16-2020 through 4-16-2020"/>
        <s v="COVID Response: PW 174 (667990): MOA COVID Emergency Response #3 through 12-31-2020 to include sheltering"/>
        <s v="COVID Response: PW 227 (685753): MOA COVID Emergency Response #4 through 12-31-2020 to include sheltering"/>
        <s v="COVID Response: PW 168 (679181): Transportation Services for Response - 99 Plus 1 Inc."/>
        <s v="COVID Response: PW 157 (660139): MOA COVID Emergency Response #2 through 12-31-2020 to include sheltering"/>
        <s v="COVID Response: PW 1 (136972): MOA COVID Emergency Response"/>
        <s v="$4,950,000 authorized for the Home for Good/Pay for Success Pilot Program for intensive Supportive housing/grants to service providers"/>
        <s v="Camp outreach and abatement, utilize mass shelter and protect public heath during COVID-19 emergency"/>
        <s v="First installment of Home for Good Pilot Program to United Way for intensive Supportive housing/grants to service providers "/>
        <s v="Brother Francis Shelter, Catholic Social Services"/>
        <s v="Emergency Shelter for Youth, Covenant House"/>
        <s v="Emergency Shelter Program, Abused Women's Aid in Crisis"/>
        <s v="Safe Harbor Muldoon Transitional Housing for Families Project, Rural Alaska Community Action Program, Inc."/>
        <s v="Sitka Place Permanent Supportive housing/grants to service providers Project, Rural Alaska Community Action Program, Inc."/>
        <s v="AWAIC Emergency Shelter Expansion"/>
        <s v="Property Acquisitions (Proposed) - Bean's Café Building, Alaska Club on Tudor, Golden Lion Hotel and America's Best Value Inn"/>
        <s v="Covenant House Expansion of affordable housing units for underage individuals"/>
        <s v="RurAL CAP Weatherization to fund home weatherization and mobile home repair work"/>
        <s v="Property Acquisitions (Proposed) - Bean's Café Building, Alaska Club on Tudor, Golden Lion Hotel and America's Best Value Inn ($6M was re-appropriated on 12/7/21 to Sockeye Inn, Barratt Inn and Tudor/Elmore Shelter)"/>
        <s v="Nine Star's Net-2-Ladder Project to deliver services that prevent homelessness for individuals in danger of losing stable housing"/>
        <s v="Risk Pool Insurance Program for Private Landlords"/>
        <s v="Rapid Rehousing Program"/>
        <s v="COVID Response: PW 218 (685903): Sheltering #3 9-15-2020 to 6-30-2021"/>
        <s v="COVID Response: PW 217 (660306): Sheltering #2 9-15-2020 to 6-30-2021"/>
        <s v="COVID Response: PW 172 (436856): Sheltering 9-15-2020 to 6-30-2021"/>
        <s v="For permanent Supportive housing/grants to service providers, Shelter, Rapid Rehousing, Homelessness Prevention"/>
        <s v="Reappropriating and adopting U.S. Housing and Urban Development (HUD), the Home Investment Partnerships Program (HOME) Funding. Department of Appropriation: Anchorage Health Department, $550,000. "/>
        <s v="$1,070,086 of CDBG funding to move individuals to permanent housing"/>
        <s v="$521,193 funding through the HUD CARES Act for Catholic Social Services rapid rehousing program and AHD, ADRC Homeless Prevention "/>
        <s v="$3,774,024 funding through HUD CARES Act for various emergency support operations and essential services including AWAIC, Clare House, Covenant House for Youths, AHD, ADRC Homeless Prevention, Salvation Army McKinnell House and Homeless Outreach"/>
        <s v="Grant to Alaska Legal Services Corporation to fund one attorney dedicated to preventing housing instability"/>
        <s v="Grant to Anchorage Coalition to End Homelessness to fund the HMIS contract for FY22"/>
        <s v="Sole source contract with Catholic Social Services for emergency shelter services at Clare House"/>
        <s v="Grant to Covenant House Alaska for emergency rapid rehousing for homeless youth"/>
        <s v="Grant to Shiloh Community Housing, Inc. to create housing for young adults experiencing homelessness and employment barriers"/>
        <s v="Grant to Choosing Our Roots to purchase multi-unit dwelling to temporarily house youth awaiting host home placement"/>
        <s v="Grant to the House of Transformations to create housing and wrap around services for those experiencing homelessness"/>
        <s v="Grant to fund hiring housing intensive case managers and rental relief for those individuals that don't qualify for federal rental relief."/>
        <s v="Operations for Homelessness and Housing program at Anchorage Health Department"/>
        <s v="Homeless Program Manager at Anchorage Health Department"/>
        <s v="Overnight shelter for 150 individuals"/>
        <s v="Operational costs for shelter, day center and/or treatment center"/>
        <s v="Parks Dept - Continuation of Healthy Spaces year-round including storage of personal property"/>
        <s v="Pay for Success Housing Program"/>
        <s v="COVID Response: PW 214 (685854): MOA COVID19 Emergency Response #4 01-01-2021 to 6-30-2021"/>
        <s v="COVID Response: PW 192 (679183): MOA COVID19 Emergency Response #3 01-01-2021 to 6-30-2021"/>
        <s v="COVID Response: PW 139 (436858): MOA COVID Emergency Response 01-01-2021 to 6-30-2021"/>
        <s v="COVID Response: PW 188 (660302): MOA COVID Emergency Response #2 01-01-2021 to 6-30-2021"/>
        <s v="One-time reduction of $250K from 2021 alcohol tax for Day Engagement Shelter"/>
        <s v="Grant to Alaska Coaltion to End Homelessness for outreach coordination"/>
        <s v="Grant to Covenant House for essential services"/>
        <s v="To Choices, to be used for unsheltered outreach and housing problem solving"/>
        <s v="Grant to United Way for rental assistance"/>
        <s v="Grant to NeighborWorks Alaska for rapid rehousing"/>
        <s v="Grant to  Alaska Legal Services for homeless prevention"/>
        <s v="Grant to Catholic Social Services for Rapid Rehousing"/>
        <s v="Grant to Covenant House for case management"/>
        <s v="Grant to United Way for the Landlord assistance"/>
        <s v="Grant to Volunteers of America for essential services and rental assistance"/>
        <s v="COVID Response: PW 219 (685902): Sheltering #2 7/1/2021 to 12/31/2021"/>
        <s v="COVID Response: PW 211 (685860): MOA COVID19 Emergency Response #3 7/1/2021 to 12/31/2021"/>
        <s v="COVID Response: PW 216 (679186): MOA COVID19 Emergency Response #2 7/1/2021 to 12/31/2021"/>
        <s v="COVID Response: PW 197 (660134): Sheltering 7/1/2021 to 12/31/2021"/>
        <s v="COVID Response: PW 167 (660132): MOA COVID19 Emergency Response 7/1/2021 to 12/31/2021"/>
        <s v="$36,945 contract for previously appropriated funds to to Catholic Social Services for emergency shelter services at Clare House"/>
        <s v="Grant to Alaska Community Foundation: $2M for Sockeye Inn medical complex care facility, $1.2M for Barrett Hotel for workforce &amp; permanent Supportive housing/grants to service providers, $2.8M for Tudor/Elmore shelter "/>
        <s v="COVID Response: PW 215 (667993): MOA COVID19 Emergency Response 1/1/2022 through 7/01/2022"/>
        <s v="$1,818,770 appropriating HUD funding to the Anchorage Health Department"/>
        <s v="$723,361 appropriating HUD funding to the the Anchorage Health Department "/>
        <s v="$134, 600 appropriating funding from HUD to Anchorage Health Department"/>
        <s v="$151,146 appropriating HUD funding to the the Anchorage Health Department "/>
        <s v="$550,000 appropriating HUD funding as a subgrant through AHFC to the Anchorage Health Department"/>
        <s v="$2,909,696 reappropriated from HUD Emergency Solutions Grant for homelessness outreach, prevention, and housing needs including rental assistance. "/>
        <s v="Grant to Alaska Coalition to End Homelessness for multiple homelessness program componenets"/>
        <s v="Grant to Henning, Inc. for transitional housing supportive services for clients housed at the Aviator Hotel"/>
        <s v="Grant to Rural CAP for Affordable Housing Deferred Maintenance"/>
        <s v="Grant to Shiloh Community Housing, Inc. to support housing for young adults experiencing homelessness and employment barriers"/>
        <s v="Grant to United Way for the Landlord Housing Partnership Program Phase 2"/>
        <s v="Grant to Providence Alaska to create 51 units of permanent Supportive housing"/>
        <s v="Grant to Alaska Coalition to End Homelessness to expand outreach to individuals and families and provide transportation ($553,122 actually spent per 4/21/23 report)"/>
        <s v="Grant to Covenant House Alaska to create housing at Covey Academy"/>
        <s v="Grant to First Presbyterian Anchorage, LLC for the purchase of the Guest House for permanent supportive workforce housing, 130 units"/>
        <s v="Grant to Cook Inlet Housing Authority to develop affordable housing at Ch'bala Corners Phase II, Mountain View Brewster's Redevelopment, and Coronado Park Townhomes, 64 units"/>
        <s v="Grant to Rasmuson Foundation for property acquisition to increase affordable housing, est. 150 units"/>
        <s v="Health Dept - Housting and Homeless Services Program Coordinator"/>
        <s v="Health Dept - Housing and Homeless Services Response Manager"/>
        <s v="Health - Operational costs for shelter, day center and-or treatment center"/>
        <s v="COVID Response: PW 205 (685905): Sheltering #2 1/1/2022 through 7/01/2022"/>
        <s v="COVID Response: PW 204 (685904): MOA COVID19 Emergency Response #2 1/1/2022 through 7/01/2022"/>
        <s v="COVID Response: PW 196 (667995): Sheltering 1/1/2022 through 7/01/2022"/>
        <s v="Reappropriate $1,067,500 from operational costs for shelter to grant to Catholic Social Services for operations at a facility for people with complex care needs"/>
        <s v="Funding for the construction of an adult shelter and/or navigation center"/>
        <s v="$6.2M reallocated from other funds for the construction of an adult shelter and/or navigation center"/>
        <s v="Reduced funding for operational costs for shelter, day center and/or treatment center"/>
        <s v="COVID Response: PW 202 (696889): Sheltering Post 7/1/2022"/>
        <s v="Waiting for FEMA for $2,113,423 for COVID Response: PW 221 (681325): MOA COVID19 Emergency Response 7/2/2022 through 12/31/2022"/>
        <s v="$1,217,000 for grants to operators for cold weather shelter"/>
        <s v="$350,000 to Christian Health Associates to provide family emergency shelter services ($116,048 actually spent per 4/21/23 report)"/>
        <s v="$433,000 to Catholic Social Services for operations of Brother Francis Shelter"/>
        <s v="$500,000 to United Way for Landlord Partnership to rehabilitate and open 60 new units of housing"/>
        <s v="$1,217,000 and $1,216,000 from previously appropriated alcohol tax funds for emergency cold weather sheltering"/>
        <s v="$427,000 contract for previously appropriated funds to Henning, Inc for operations of housing at Golden Lion - 85 Non-congregate Units through Dec 31"/>
        <s v="$306,000 contract for previously appropriated funds to Bean's Cafe for semi-congregate sheltering for single adults through Dec 31"/>
        <s v="$200,000 contract for previously appropriated funds to Covenant House for congregate sheltering for transition age youth through Dec 31"/>
        <s v="$1,500,000 contract for previously appropriated funds to Henning, Inc to provide congregate sheltering for single adults at Sullivan Arena through Dec 31"/>
        <s v="For grants to providers for cold weather shelter through 12/31/2022"/>
        <s v="$1,216,000 from previously appropriated alcohol tax grants to providers for cold weather shelter through 12/31/2022 to remove unspent funding for Golden Lion, increase Sullivan shelter to 200 individuals and increase Alex Hotel to 55 units"/>
        <s v="$711,000 contract for previously appropriated funds to Henning, Inc for operations of 50 Units at Alex Hotel"/>
        <s v="$1,634,252 contract for previously appropriated funds for grant services at Aviator Hotel from Alaska Hotel Group Up to 175 hotel rooms"/>
        <s v="$1,217,000 reappropriated from alcohol tax for grants to providers for cold weather shelter through 12/31/2022"/>
        <s v="$391,500 contract for previously appropriated funds to lease 50 Units at Alex Hotel from Akhappytime LLC"/>
        <s v="For Aviator Hotel to provide 175 rooms of shelter October 1 – December 31, 2022"/>
        <s v="Assembly passes ordinance to eliminate parking minimum requirements in all areas of the municipality and add requirements for bicycle parking"/>
        <s v="Assembly resolution supporting actions to alleviate Anchorage's housing shortage and affordability crisis through support of the development of housing across the municipality"/>
        <s v="Assembly passes ordinance to make building Accessory Dwelling Units more efficient to build "/>
        <s v="Grant to Restorative Reentry Services for third party oversight of shelter operations contracts"/>
        <s v="Grant to Covenant House for shelter operations for 25 youth through spring 2023"/>
        <s v="To Alex Hotel for leased units for 46 rooms"/>
        <s v="To Alex Hotel for operations for 90 people occupying 46 rooms"/>
        <s v="To Aviator Hotel for 125 individuals occupying 113 rooms"/>
        <s v="For Sullivan Arena to service 345 overnight clients"/>
        <s v="Fund year-round day shelter for transition age youth grant to Covenant House"/>
        <s v="Increase of single adult shelter capacity grant to Catholic Social Services for Brother Francis Shelter"/>
        <s v="Grant to CSS, Brother Francis Shelter to permanently continue increased capacity of 120 beds through 12/31/23"/>
        <s v="To fund family unsheltered response_x000a_grant to Christian Health Associates"/>
        <s v="Alcohol Tax Homelessness Grants - Golden Lion start-up"/>
        <s v="Anchorage Health Department Homelessness Program operations"/>
        <s v="Grant to Anchorage Coalition to End Homelessness to fund year-round outreach to people experiencing homelessness"/>
        <s v="Grant to the Anchorage Affordable Housing and Land Trust to assist with homelessness prevention for individuals staying at their facilities through 12/31/23"/>
        <s v="Extension of operations at Sullivan Arena until 5/31/23"/>
        <s v="Grant to Covenant House for day shelter services year-round for 50 transition age youth through 12/31/23"/>
        <s v="Grant to Catholic Social Services for Complex Care operations through 12/31/23"/>
        <s v="Fund operation for a complex needs_x000a_shelter grant for Complex Care Facility"/>
        <s v="Alcohol Tax Homelessness Grants - Pay for Success/Home for Good Housing Program"/>
        <s v="Grant to Providence Crisis Stabiliation Center to expand access to all levels of behavioral health care, incld. short-term crisis residential program through 12/31/23"/>
        <s v="Homeless Coordinator position at AHD"/>
        <s v="Increase of single adult shelter capacity grant to Brother Francis Shelter"/>
        <s v="To Assembly to host a housing summit"/>
        <s v="Increase 2023 contract with Anchorage Coalition to End Homelessness for outreach services to camps and Sullivan Arena"/>
        <s v="To Assembly to organize a community Summit on Housing in 2023"/>
        <s v="Funding for development of pre-approved residential building plans"/>
        <s v="Golden Lion repair costs to function as rooming facility"/>
        <s v="Facilitation of Sanctioned Camp and Complex Behavioral Health Task Forces"/>
        <s v="Feasiblity study for developing manufactured housing communities"/>
        <s v="Grant to NeighborWorks Alaska"/>
        <s v="Catholic Social Services 3rd Ave Resource Center Operations through 12/31/23"/>
        <s v="Henning, Inc. operations at the Sullivan Arena"/>
        <s v="Real Estate consultant for Holtan Hills project"/>
        <s v="$200,000 contract with Alaska Hotel Group for non-congregate sheltering services at the Aviator Hotel"/>
        <s v="$86,190 grant to RuralCAP for homeless outreach using 2018 and 2022 HUD CBDG funds"/>
        <s v="$224,834 grant to Habitat for Humanity for housing program and CHDO operating expenses using 2020, 2021, 2022 HUD HOME funds"/>
        <s v="$71,560 grant to RuralCAP for Sitka Place case management using 2022 HUD CBDG funds"/>
        <s v="$70,000 grant to Choosing Our Roots for shelter and suppotive services using 2022 HUD CDBG funds"/>
        <s v="$153,063 grant to Nine Star, Net 2 Ladder using 2019, 2020 and 2022 HUD CDBG funds"/>
        <s v="$75,000 grant to New Life Development for residential re-entry using 2022 HUD CDBG funds"/>
        <s v="$250,000 grant to NeighborWorks for tentant based rental assistance using 2022 HUD HOME funds"/>
        <s v="Amend the site access development standards and achieve comprehensive plan goals for infill and redevelopment, housing, and accessible land use"/>
        <s v="$479,000 award for for Golden Lion Canopy Repairs "/>
        <s v="$250,000 reappropriated from alcohol tax for startup costs to get the former Golden Lion up and running as low-income housing after July 1, 2023"/>
        <s v="2023 CDBG, HOME &amp; ESG Allocation and HOME Program Income"/>
        <s v="Assembly amends the R-4A District in Anchorage Municipal Code, Title 21 to remove barriers to infill development and create flexibility to spur additional housing development"/>
        <s v="Assembly resolution recognizing the community’s diverse lived experiences of housing in the Municipality of Anchorage and adopting general principles for future housing policy decisions"/>
        <s v="$220,000 reappropriated from Navigation Center/Shelter for mitigation at large encampments"/>
        <s v="$1.3M reappropriated from Navigation Center/Shelter to Anchorage Affordable Housing and Land Trust to rehabilitate vacant and abandoned buildings for low income housing"/>
        <s v="$668,315 reappropriated from Navigation Center/Shelter for 2023-24 emergency cold weather shelter and housing needs"/>
        <s v="$1.3M reappropriated from Navigation Center/Shelter alcohol tax for 2023-24 emergency cold weather shelter and housing needs"/>
        <s v="$2,252,067 reappropriated from unused ARPA funds for 2023-24 emergency cold weather shelter and housing needs"/>
        <s v="$1.2M grant contract with Catholic Social Services for Complex Care operations"/>
        <s v="$957,138 reappropriated from unspent previous cold weather shelter alcohol tax funds for 2023-24 emergency cold weather shelter and housing needs"/>
        <s v="$125,447 reappropriated from unspent ARPA funds for 2023-24 emergency cold weather shelter and housing needs"/>
        <s v="$400K grant agreement with Covenant House to provide congregate sheltering for up to 25 transition age youth for winter 2023-2024"/>
        <s v="$432,729 contract to ESS DBA Statewide Services (ESS) for congregate sheltering food services"/>
        <s v="$2,138,400 contract with Henning Inc. for congregate sheltering services"/>
        <s v="$831,600 contract to Majestic Alaska DBA Spinz for non-congregate sheltering food services"/>
        <s v="United Way Pay for Success/Home for Good - housing program"/>
        <s v="Anchorage Health Department Program operations"/>
        <s v="Catholic Social Services Complex Care"/>
        <s v="Christian Health Association for Family Emergency Shelter"/>
        <s v="Brother Francis Shelter"/>
        <s v="Anchorage Coalition to End Homelessness outreach services"/>
        <s v="Covenant House - emergency shelter for youth"/>
        <s v="Emergency Cold Weather Shelter Jan-April 2024"/>
        <s v="Emergency Cold Weather Shelter ECWS Non Emergency Transport"/>
        <s v="Anchorage Health Department pilot project - Modular Units as Transitional Shelters"/>
        <s v="AR 2024-100S Emergency Sheltering"/>
        <s v="Anchorage Coalition to End Homelessness Anchored Home Next Step Pilot Program"/>
        <s v="Anchorage Heatlh Department Healthy Spaces homeless camp abatement"/>
        <s v="Anchorage Health Department Professional Service Contracts for Housing Initiatives"/>
        <s v="Approved Assembly Housing Action Plan"/>
        <s v="$700,000 grant to Anchorage Coalition to End Homelessness for year-round outreach"/>
        <s v="$1,330,000 grant to Catholic Social Services for Complex Care Shelter Operations"/>
        <s v="$400,000 grant to Covenant House Alaska for Youth Day Shelter Services"/>
        <s v="$550,000 grant to Christian Health Associates for Family Emergency Shelter"/>
        <s v="$1,175,000 grant to Catholic Social Services for Brother Francis Shelter"/>
        <s v="$1,500,000 for the Anchored Home Next Step Pilot Program to provide housing and support services"/>
        <s v="$500,000 for a pilot program for modular units as transitional shelter"/>
        <s v="$500,000 for Emergency Cold Weather Sheltering through 4/30/24"/>
        <s v="$1,500,000 for Emergency Cold Weather Sheltering through 4/30/24"/>
        <s v="$143,968 and $393,324 in HUD CBDG funding appropriated to Cold Weather Emergency Shelter through spring"/>
        <s v="Contract extension with Henning for Emergency Cold Weather Shelter operations through 5/31/24"/>
        <s v="Reappropriated $873,237 for Emergency Cold Weather Sheltering through 5/31/24"/>
        <s v="Reappropriation of $1,500,000 from Real Estate to Anchorage Health Department for Anchored Home, Next Step Pilot Program"/>
        <s v="Appropriation from Emergency Rental Assistance (ERA-2) for Anchored Home, Next Step Iniative to house people in emergency shelter"/>
        <s v="Transferred $500K fromin unused funds for the Pay for Success housing program for bridge funding for Cold Weather Emergency Shelter for the month of June"/>
        <s v="Reappropriated $288,580 from Pay for Success account to AHD Cold Weather Shelter Bridge Funding through July 31, 2024"/>
        <s v="Transferred $122,324 from ECWS non-emergency transportation account to the AHD Cold Weather Shelter Bridge Funding"/>
        <s v="Reappropriated $15,420 from Pay for Success account to AHD Cold Weather Shelter Bridge Funding through July 31, 2024"/>
        <s v="Extension of Henning Contract for congregate shelter services at E 56th Ave Shelter through 7/31/24 for $421,600"/>
        <s v="Extension of ESS Contract for food services at congregate shelter at E 56th Ave Shelter through 7/31/24 for $90,334"/>
        <s v="$500,000 grant agreement with Catholic Social Services for complex care shelter operations (paid for in 2024 Alcohol tax budget)"/>
        <s v="Pass through grant from Alaska Housing Finance Corp to MOA Aging and Disability Resource Center for case management for clients at Chugach View and Chugach Manor"/>
        <s v="Extension of Henning Contract for congregate shelter services at E 56th Ave Shelter through 10/15/24 for $1,033,600"/>
        <s v="Extension of ESS Contract for food services at congregate shelter at E 56th Ave Shelter through 10/15/24 for $221,464"/>
        <s v="State legislative grant for Low Barrier shelter (at E 56th Ave Shelter). Intended to fund summers 2024 and 2025"/>
        <s v="$130,000 grant to Covenant House Alaska for supportive and essential Services"/>
        <s v="$225,000 grant to Catholic Social Services for Brother Francis Shelter"/>
        <s v="Adoption of the 2024 Housing and Community Development Annual Action Plan"/>
        <s v="Extension of lease agreement with Solid Waste Services for continued use of E 56th Avenue shelter"/>
        <s v="Contract with Rural Alaska Community Action, Inc. (RuralCAP) for the mobile home repair program (MHRP)"/>
        <s v="Extention of expanded capacity of 200 individuals at E 56th Avenue shelter"/>
        <s v="Contract with Catholic Social Services for congregate shelter operatings services for $3,587,600"/>
        <s v="Contract with ESS Support Services Worldwide (ESS) for shelter food services for $1,739,658"/>
        <s v="Contract with Henning, Inc. for non-congregate shelter services for $3,711,960"/>
        <s v="Contract with Restorative and Reentry Services for professional third-party oversight of MOA congregate and non-congregate emergency shelters for $60,000"/>
        <s v="Acceptance of Department of Justice grant and grant agreement with United Way for the Home for Good Program supportive housing"/>
        <s v="Award of $56,850 grant to In Our Backyard program to operating modular units for transitional shelter"/>
        <s v="Contract with Henning, Inc. for the operation of a warming center $202,000"/>
        <s v="Health Department Operations"/>
        <s v="Catholic Social Services Brother Francis Shelter"/>
        <s v="Anchorage Coalition to End Homelessness - outreach services"/>
        <s v="Covenant House youth shelter"/>
        <s v="Non-congregate winter"/>
        <s v="Healthy Spaces homeless camp abatement"/>
        <s v="Reappropriation of $491,516 for In Our Backyard transitional pilot program and $59,481 to Christian Health Associates for family sheltering to continue a 2024 program/grant"/>
        <s v="Reappropriation of $294,550 to Anchorage Coaltion to End Homelessness for the Next Step Initiative pilot projgram to continue a 2024 program/grant"/>
        <s v="Grant for $257,000 for Covenant House Alaska for Supportive and Essential Services"/>
        <s v="Grant for 317,000 for Catholic Social Services to provide complex care shelter operations"/>
        <s v="Accepted $4,039,232.14 from the federal government for Emergency Rental Assistance 2 through ARPA (ERA#2) and with $1.5M previously accepted through American Rescue Plan Program (HOME-ARP), awarded to various nonprofits to provide emergency rental assistance and housing support services"/>
        <s v="Contract extension with Henning for warming center operations through 5/31/24 for $136,000"/>
        <s v="Extension of the expanded capacity of 200 individuals at the 56th Ave Shelter"/>
        <s v="Amend grant agreement with Catholic Social Services for Brother Francis Shelter operations"/>
        <s v="Amend contract with MASH Property Management to provide non-congregate shelter services for 106 individuals from May 15, 2025, through June 30, 2025"/>
        <s v="Extend contract with Restorative &amp; Reentry Services for professional third-party oversight of MOA operated emergency cold weather shelter"/>
        <s v="Grant agreement to fund and support the homeless management information systesm operations that providers in Anchorage use"/>
        <s v="Award of $2,309,568 to MASH Property Management for non-congregate shelter operation services. See AR 2025-190"/>
        <s v="Appropriation of federal HUD Community Development Block Grant COVID-19 relief funds through State of Alaska to operate non-congregate shelter services (see AM475-2025)"/>
        <s v="Grant agreements with Choosing Our Roots, New Life Development, RuralCAP, and Nine Star for supportive housing services"/>
        <s v="Grant amendment and extention to Catholic Social Services for services at the 56th Avenue Shelter through 8/31/25"/>
        <s v="Grant amendment to In Our Backyard for services for senior shelter pilot project"/>
        <s v="Adoption of the 2025 Housing and Community Development Annual Action Plan and appropriation of $2,704,921 for future projects"/>
        <s v="Contract with MASH Property Management for congregate shelter services for a new shelter on 5th Avenue; Not to exceed $9,223,200 through 2027 (1,339,200.00 for contract in 2025 with two extention options)"/>
        <s v="Contract with Henning, Inc. for congregate shelter services for the 56th Ave shelter; Not to exceed $7,147,126 through 2027 (1,037,756.00 for contract in 2025 with two extention options)"/>
        <s v="Reappropriating funding for affordable housing development to Tenant-based Rental Assistance ($4,064 and $256,356 from HOME- ARP HUD funds"/>
        <m u="1"/>
        <s v="Emergency cold weather sheltering (Alex, Sullivan, Aviator, Covenant House, Restorative Reentry Services)" u="1"/>
        <s v="$153,063 grant to Nine Start, Net 2 Ladder using 2019, 2020 and 2022 HUD CDBG funds" u="1"/>
        <s v="$224,834 grant to Habitat for Humanity for housing program and CHDO operating expensesusing 2020, 2021, 2022 HUD HOME funds" u="1"/>
        <s v="$2.44M of previously appropriated ARPA funds and $3.27M of previously appropriated funds for the Adult Shelter/Navigation Center for Homelessness - for Non-Congregate Emergency Cold Weather Shelter during Winter 2023-2024 and shelter and housing needs" u="1"/>
        <s v="Grant to Shiloh Community Housing, Inc. to provide housing for young adults experiencing homelessness and employment barriers" u="1"/>
        <s v="$2,113,423 for COVID Response: PW 221 (681325): MOA COVID19 Emergency Response 7/2/2022 through 12/31/2022" u="1"/>
      </sharedItems>
    </cacheField>
    <cacheField name="MOA Areawide General Fund" numFmtId="0">
      <sharedItems containsString="0" containsBlank="1" containsNumber="1" minValue="7361" maxValue="12500000"/>
    </cacheField>
    <cacheField name="Alcohol Tax" numFmtId="0">
      <sharedItems containsString="0" containsBlank="1" containsNumber="1" minValue="-788379" maxValue="4552288"/>
    </cacheField>
    <cacheField name="Federal COVID Relief" numFmtId="0">
      <sharedItems containsString="0" containsBlank="1" containsNumber="1" containsInteger="1" minValue="100000" maxValue="20000000"/>
    </cacheField>
    <cacheField name="Pass Through/ Grant" numFmtId="0">
      <sharedItems containsString="0" containsBlank="1" containsNumber="1" containsInteger="1" minValue="15074" maxValue="10000000"/>
    </cacheField>
    <cacheField name="COVID/FEMA Response Federal Aid" numFmtId="0">
      <sharedItems containsString="0" containsBlank="1" containsNumber="1" minValue="4584.63" maxValue="10553666.463000001"/>
    </cacheField>
    <cacheField name="TOTAL Funding" numFmtId="0">
      <sharedItems containsString="0" containsBlank="1" containsNumber="1" minValue="-788379" maxValue="20000000"/>
    </cacheField>
    <cacheField name="# served" numFmtId="0">
      <sharedItems containsBlank="1"/>
    </cacheField>
    <cacheField name="Legislation" numFmtId="0">
      <sharedItems containsBlank="1"/>
    </cacheField>
    <cacheField name="Fund Number" numFmtId="0">
      <sharedItems containsBlank="1" containsMixedTypes="1" containsNumber="1" containsInteger="1" minValue="10100" maxValue="2000166"/>
    </cacheField>
    <cacheField name="Funding Source Detail" numFmtId="0">
      <sharedItems containsBlank="1"/>
    </cacheField>
    <cacheField name="Not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1">
  <r>
    <x v="0"/>
    <d v="2016-04-12T00:00:00"/>
    <x v="0"/>
    <s v="Supportive housing &amp; services"/>
    <x v="0"/>
    <m/>
    <m/>
    <m/>
    <n v="3712280"/>
    <m/>
    <n v="3712280"/>
    <m/>
    <x v="0"/>
    <n v="241900"/>
    <s v="Federal Grant Fund, DHHS"/>
    <m/>
  </r>
  <r>
    <x v="0"/>
    <d v="2016-05-10T00:00:00"/>
    <x v="1"/>
    <s v="Capital Investment"/>
    <x v="1"/>
    <m/>
    <m/>
    <m/>
    <m/>
    <m/>
    <n v="0"/>
    <m/>
    <x v="1"/>
    <s v="N/A"/>
    <s v="Real Estate Sales"/>
    <s v="Small piece of land was surrounded by CIHA land intended for development as Ch'Bala Corners.  CIHA ownership of this allowed more efficient site planning and increased # of units."/>
  </r>
  <r>
    <x v="0"/>
    <d v="2016-05-24T00:00:00"/>
    <x v="0"/>
    <s v="Supportive housing &amp; services"/>
    <x v="2"/>
    <m/>
    <m/>
    <m/>
    <n v="397110"/>
    <m/>
    <n v="397110"/>
    <m/>
    <x v="2"/>
    <n v="231000"/>
    <s v="State Grants Fund, AHFC"/>
    <m/>
  </r>
  <r>
    <x v="0"/>
    <d v="2016-06-21T00:00:00"/>
    <x v="2"/>
    <s v="Administration, outreach &amp; planning"/>
    <x v="3"/>
    <m/>
    <m/>
    <m/>
    <n v="180893"/>
    <m/>
    <n v="180893"/>
    <m/>
    <x v="3"/>
    <n v="231900"/>
    <s v="State Direct/Federal Pass Thru Grants, AMHTA Grant Funds"/>
    <s v="Three-year position (2016-2018)"/>
  </r>
  <r>
    <x v="0"/>
    <d v="2016-08-09T00:00:00"/>
    <x v="0"/>
    <s v="Supportive housing &amp; services"/>
    <x v="4"/>
    <m/>
    <m/>
    <m/>
    <n v="15074"/>
    <m/>
    <n v="15074"/>
    <m/>
    <x v="4"/>
    <n v="231000"/>
    <s v="State Grants Fund, AHFC"/>
    <m/>
  </r>
  <r>
    <x v="0"/>
    <d v="2016-09-13T00:00:00"/>
    <x v="0"/>
    <s v="Supportive housing &amp; services"/>
    <x v="5"/>
    <m/>
    <m/>
    <m/>
    <n v="374960"/>
    <m/>
    <n v="374960"/>
    <m/>
    <x v="5"/>
    <n v="231000"/>
    <s v="State Grants Fund, DHHS"/>
    <m/>
  </r>
  <r>
    <x v="1"/>
    <d v="2017-03-21T00:00:00"/>
    <x v="1"/>
    <s v="Capital Investment"/>
    <x v="6"/>
    <m/>
    <m/>
    <m/>
    <m/>
    <m/>
    <n v="0"/>
    <m/>
    <x v="6"/>
    <s v="N/A"/>
    <s v="Real Estate Sales"/>
    <s v="Sold HLB land to CIHA including financing of land at extremely favorable terms as part of complex funding stack."/>
  </r>
  <r>
    <x v="1"/>
    <d v="2017-06-13T00:00:00"/>
    <x v="1"/>
    <s v="Administration, outreach &amp; planning"/>
    <x v="7"/>
    <n v="240000"/>
    <m/>
    <m/>
    <m/>
    <m/>
    <n v="240000"/>
    <m/>
    <x v="7"/>
    <n v="261000"/>
    <s v="Miscellaneous Operational Grants Fund, Rasmuson Foundation"/>
    <s v="Four-year position (2017-2020) funded in a step-down fashion by Rasmuson Foundation.  Funding ended when Bronson Administration failed to coordinate hire (Jim Winegarner) with Diane Kaplan."/>
  </r>
  <r>
    <x v="1"/>
    <d v="2017-06-27T00:00:00"/>
    <x v="0"/>
    <s v="Supportive housing &amp; services"/>
    <x v="8"/>
    <m/>
    <m/>
    <m/>
    <n v="2325545"/>
    <m/>
    <n v="2325545"/>
    <m/>
    <x v="8"/>
    <n v="241900"/>
    <s v="Federal Grant Fund, DHHS"/>
    <m/>
  </r>
  <r>
    <x v="1"/>
    <d v="2017-06-27T00:00:00"/>
    <x v="0"/>
    <s v="Administration, outreach &amp; planning"/>
    <x v="9"/>
    <n v="500000"/>
    <m/>
    <m/>
    <m/>
    <m/>
    <n v="500000"/>
    <m/>
    <x v="8"/>
    <n v="101000"/>
    <s v="Areawide General Fund"/>
    <m/>
  </r>
  <r>
    <x v="1"/>
    <d v="2017-09-26T00:00:00"/>
    <x v="2"/>
    <s v="Administration, outreach &amp; planning"/>
    <x v="3"/>
    <m/>
    <m/>
    <m/>
    <n v="187000"/>
    <m/>
    <n v="187000"/>
    <m/>
    <x v="9"/>
    <n v="231900"/>
    <s v="State Direct/Federal Pass Thru Grants, AMHTA Grant Funds"/>
    <m/>
  </r>
  <r>
    <x v="1"/>
    <d v="2017-09-26T00:00:00"/>
    <x v="2"/>
    <s v="Administration, outreach &amp; planning"/>
    <x v="3"/>
    <n v="7361"/>
    <m/>
    <m/>
    <m/>
    <m/>
    <n v="7361"/>
    <m/>
    <x v="9"/>
    <n v="101000"/>
    <s v="Areawide General Funds"/>
    <m/>
  </r>
  <r>
    <x v="2"/>
    <d v="2018-02-13T00:00:00"/>
    <x v="2"/>
    <s v="Administration, outreach &amp; planning"/>
    <x v="10"/>
    <m/>
    <m/>
    <m/>
    <n v="133348"/>
    <m/>
    <n v="133348"/>
    <m/>
    <x v="10"/>
    <n v="231900"/>
    <s v="State Direct/Federal Pass Thru Grants, DHHS"/>
    <m/>
  </r>
  <r>
    <x v="2"/>
    <d v="2018-05-22T00:00:00"/>
    <x v="1"/>
    <s v="Administration, outreach &amp; planning"/>
    <x v="7"/>
    <n v="160000"/>
    <m/>
    <m/>
    <m/>
    <m/>
    <n v="160000"/>
    <m/>
    <x v="11"/>
    <n v="261010"/>
    <s v="Miscellaneous Operational Grants Fund, Rasmuson Foundation"/>
    <m/>
  </r>
  <r>
    <x v="2"/>
    <d v="2018-05-22T00:00:00"/>
    <x v="0"/>
    <s v="Administration, outreach &amp; planning"/>
    <x v="11"/>
    <m/>
    <m/>
    <m/>
    <n v="1088975"/>
    <m/>
    <n v="1088975"/>
    <m/>
    <x v="12"/>
    <n v="231900"/>
    <s v="State Direct/Federal Pass Thru Grants, DHHS"/>
    <m/>
  </r>
  <r>
    <x v="2"/>
    <d v="2018-06-26T00:00:00"/>
    <x v="2"/>
    <s v="Administration, outreach &amp; planning"/>
    <x v="3"/>
    <m/>
    <m/>
    <m/>
    <n v="196500"/>
    <m/>
    <n v="196500"/>
    <m/>
    <x v="13"/>
    <n v="231900"/>
    <s v="State Direct/Federal Pass Thru Grants, AMHTA Grant Funds"/>
    <m/>
  </r>
  <r>
    <x v="2"/>
    <d v="2018-06-26T00:00:00"/>
    <x v="2"/>
    <s v="Administration, outreach &amp; planning"/>
    <x v="3"/>
    <n v="7573"/>
    <m/>
    <m/>
    <m/>
    <m/>
    <n v="7573"/>
    <m/>
    <x v="13"/>
    <n v="101000"/>
    <s v="Areawide General Funds"/>
    <m/>
  </r>
  <r>
    <x v="2"/>
    <d v="2018-07-31T00:00:00"/>
    <x v="0"/>
    <s v="Supportive housing &amp; services"/>
    <x v="12"/>
    <m/>
    <m/>
    <m/>
    <n v="3642219"/>
    <m/>
    <n v="3642219"/>
    <m/>
    <x v="14"/>
    <n v="241900"/>
    <s v="Federal Grant Fund, DHHS"/>
    <m/>
  </r>
  <r>
    <x v="2"/>
    <d v="2018-11-20T00:00:00"/>
    <x v="2"/>
    <s v="Abatement"/>
    <x v="13"/>
    <n v="309208"/>
    <m/>
    <m/>
    <m/>
    <m/>
    <n v="309208"/>
    <m/>
    <x v="15"/>
    <n v="101000"/>
    <s v="Areawide General Fund, 2019 General Operating Budget"/>
    <m/>
  </r>
  <r>
    <x v="3"/>
    <d v="2018-11-20T00:00:00"/>
    <x v="2"/>
    <s v="Abatement"/>
    <x v="14"/>
    <n v="309208"/>
    <m/>
    <m/>
    <m/>
    <m/>
    <n v="309208"/>
    <m/>
    <x v="16"/>
    <n v="101000"/>
    <s v="Areawide General Fund"/>
    <m/>
  </r>
  <r>
    <x v="3"/>
    <d v="2019-03-05T00:00:00"/>
    <x v="0"/>
    <s v="Administration, outreach &amp; planning"/>
    <x v="15"/>
    <m/>
    <m/>
    <m/>
    <n v="20440"/>
    <m/>
    <n v="20440"/>
    <m/>
    <x v="17"/>
    <n v="231000"/>
    <s v="State Dir/Federal Pass-Thru Grant Fund"/>
    <m/>
  </r>
  <r>
    <x v="3"/>
    <d v="2019-04-23T00:00:00"/>
    <x v="2"/>
    <s v="Abatement"/>
    <x v="16"/>
    <n v="23880"/>
    <m/>
    <m/>
    <m/>
    <m/>
    <n v="23880"/>
    <m/>
    <x v="18"/>
    <n v="101000"/>
    <s v="Areawide General Fund, 2019 General Operating Budget"/>
    <m/>
  </r>
  <r>
    <x v="3"/>
    <d v="2019-04-23T00:00:00"/>
    <x v="2"/>
    <s v="Administration, outreach &amp; planning"/>
    <x v="17"/>
    <n v="93822"/>
    <m/>
    <m/>
    <m/>
    <m/>
    <n v="93822"/>
    <m/>
    <x v="18"/>
    <n v="101000"/>
    <s v="Areawide General Fund, 2019 General Operating Budget"/>
    <m/>
  </r>
  <r>
    <x v="3"/>
    <d v="2019-04-23T00:00:00"/>
    <x v="2"/>
    <s v="Abatement"/>
    <x v="18"/>
    <n v="335000"/>
    <m/>
    <m/>
    <m/>
    <m/>
    <n v="335000"/>
    <m/>
    <x v="18"/>
    <n v="101000"/>
    <s v="Areawide General Fund, 2019 General Operating Budget"/>
    <m/>
  </r>
  <r>
    <x v="3"/>
    <d v="2019-05-21T00:00:00"/>
    <x v="1"/>
    <s v="Administration, outreach &amp; planning"/>
    <x v="7"/>
    <n v="135000"/>
    <m/>
    <m/>
    <m/>
    <m/>
    <n v="135000"/>
    <m/>
    <x v="19"/>
    <n v="261010"/>
    <s v="Miscellaneous Operational Grants Fund, Rasmuson Foundation"/>
    <m/>
  </r>
  <r>
    <x v="3"/>
    <d v="2019-07-23T00:00:00"/>
    <x v="0"/>
    <s v="Supportive housing &amp; services"/>
    <x v="19"/>
    <m/>
    <m/>
    <m/>
    <n v="2644822"/>
    <m/>
    <n v="2644822"/>
    <m/>
    <x v="20"/>
    <n v="241900"/>
    <s v="Federal Grant Fund, DHHS"/>
    <m/>
  </r>
  <r>
    <x v="3"/>
    <d v="2019-08-20T00:00:00"/>
    <x v="1"/>
    <s v="Administration, outreach &amp; planning"/>
    <x v="20"/>
    <n v="25000"/>
    <m/>
    <m/>
    <m/>
    <m/>
    <n v="25000"/>
    <m/>
    <x v="21"/>
    <n v="261010"/>
    <s v="Miscellaneous Operational Grants Fund, Rasmuson Foundation"/>
    <m/>
  </r>
  <r>
    <x v="3"/>
    <d v="2019-09-24T00:00:00"/>
    <x v="0"/>
    <s v="Supportive housing &amp; services"/>
    <x v="2"/>
    <m/>
    <m/>
    <m/>
    <n v="129662"/>
    <m/>
    <n v="129662"/>
    <m/>
    <x v="22"/>
    <n v="231900"/>
    <s v="State Direct/Federal Pass-Thru Grants Fund, AHFC"/>
    <m/>
  </r>
  <r>
    <x v="3"/>
    <d v="2019-10-08T00:00:00"/>
    <x v="0"/>
    <s v="Supportive housing &amp; services"/>
    <x v="21"/>
    <m/>
    <m/>
    <m/>
    <n v="242982"/>
    <m/>
    <n v="242982"/>
    <m/>
    <x v="23"/>
    <n v="231800"/>
    <s v="State Direct/Federal Pass-Thru Grants Fund"/>
    <m/>
  </r>
  <r>
    <x v="3"/>
    <d v="2019-10-08T00:00:00"/>
    <x v="0"/>
    <s v="Supportive housing &amp; services"/>
    <x v="21"/>
    <m/>
    <m/>
    <m/>
    <n v="822255"/>
    <m/>
    <n v="822255"/>
    <m/>
    <x v="23"/>
    <n v="231900"/>
    <s v="State Direct/Federal Pass-Thru Grants Fund"/>
    <m/>
  </r>
  <r>
    <x v="4"/>
    <d v="2020-06-23T00:00:00"/>
    <x v="0"/>
    <s v="Rent &amp; mortgage assistance"/>
    <x v="22"/>
    <m/>
    <m/>
    <n v="2000000"/>
    <m/>
    <m/>
    <n v="2000000"/>
    <m/>
    <x v="24"/>
    <n v="231900"/>
    <s v="State Direct/Federal Pass Thru Grants, CARES"/>
    <m/>
  </r>
  <r>
    <x v="4"/>
    <d v="2020-08-12T00:00:00"/>
    <x v="0"/>
    <s v="Rent &amp; mortgage assistance"/>
    <x v="22"/>
    <m/>
    <m/>
    <n v="20000000"/>
    <m/>
    <m/>
    <n v="20000000"/>
    <s v="18,694 individuals"/>
    <x v="25"/>
    <n v="231900"/>
    <s v="CARES Act"/>
    <s v="18,694 individuals"/>
  </r>
  <r>
    <x v="4"/>
    <d v="2019-11-19T00:00:00"/>
    <x v="2"/>
    <s v="Abatement"/>
    <x v="23"/>
    <n v="348844"/>
    <m/>
    <m/>
    <m/>
    <m/>
    <n v="348844"/>
    <m/>
    <x v="26"/>
    <n v="101000"/>
    <s v="Areawide General Fund"/>
    <m/>
  </r>
  <r>
    <x v="4"/>
    <d v="2019-11-19T00:00:00"/>
    <x v="2"/>
    <s v="Emergency Shelter"/>
    <x v="24"/>
    <n v="735000"/>
    <m/>
    <m/>
    <m/>
    <m/>
    <n v="735000"/>
    <m/>
    <x v="27"/>
    <n v="101000"/>
    <s v="Areawide General Fund"/>
    <s v="First time operational funding for emergency shelter"/>
  </r>
  <r>
    <x v="4"/>
    <d v="2020-03-16T00:00:00"/>
    <x v="3"/>
    <s v="Administration, outreach &amp; planning"/>
    <x v="25"/>
    <m/>
    <m/>
    <m/>
    <m/>
    <n v="164846.15"/>
    <n v="164846.15"/>
    <m/>
    <x v="28"/>
    <m/>
    <s v="FEMA Reimbursement for COVID Response"/>
    <m/>
  </r>
  <r>
    <x v="4"/>
    <d v="2020-03-16T00:00:00"/>
    <x v="3"/>
    <s v="Administration, outreach &amp; planning"/>
    <x v="26"/>
    <m/>
    <m/>
    <m/>
    <m/>
    <n v="300817.80900000001"/>
    <n v="300817.80900000001"/>
    <m/>
    <x v="28"/>
    <m/>
    <s v="FEMA Reimbursement for COVID Response"/>
    <s v="The full project contained items outside of sheltering - amount was reduced by 10% to remove non-sheltering expenses"/>
  </r>
  <r>
    <x v="4"/>
    <d v="2020-03-16T00:00:00"/>
    <x v="3"/>
    <s v="Administration, outreach &amp; planning"/>
    <x v="27"/>
    <m/>
    <m/>
    <m/>
    <m/>
    <n v="342696.34800000006"/>
    <n v="342696.34800000006"/>
    <m/>
    <x v="28"/>
    <m/>
    <s v="FEMA Reimbursement for COVID Response"/>
    <s v="The full project contained items outside of sheltering - amount was reduced by 10% to remove non-sheltering expenses"/>
  </r>
  <r>
    <x v="4"/>
    <d v="2020-03-16T00:00:00"/>
    <x v="3"/>
    <s v="Administration, outreach &amp; planning"/>
    <x v="28"/>
    <m/>
    <m/>
    <m/>
    <m/>
    <n v="1994280.21"/>
    <n v="1994280.21"/>
    <m/>
    <x v="28"/>
    <m/>
    <s v="FEMA Reimbursement for COVID Response"/>
    <m/>
  </r>
  <r>
    <x v="4"/>
    <d v="2020-03-16T00:00:00"/>
    <x v="3"/>
    <s v="Administration, outreach &amp; planning"/>
    <x v="29"/>
    <m/>
    <m/>
    <m/>
    <m/>
    <n v="4960737.5580000002"/>
    <n v="4960737.5580000002"/>
    <m/>
    <x v="28"/>
    <m/>
    <s v="FEMA Reimbursement for COVID Response"/>
    <s v="The full project contained items outside of sheltering - amount was reduced by 10% to remove non-sheltering expenses"/>
  </r>
  <r>
    <x v="4"/>
    <d v="2020-03-16T00:00:00"/>
    <x v="3"/>
    <s v="Administration, outreach &amp; planning"/>
    <x v="30"/>
    <m/>
    <m/>
    <m/>
    <m/>
    <n v="9602901.3239999991"/>
    <n v="9602901.3239999991"/>
    <m/>
    <x v="28"/>
    <m/>
    <s v="FEMA Reimbursement for COVID Response"/>
    <s v="The full project contained items outside of sheltering - amount was reduced by 10% to remove non-sheltering expenses"/>
  </r>
  <r>
    <x v="4"/>
    <d v="2020-03-24T00:00:00"/>
    <x v="0"/>
    <s v="Supportive housing &amp; services"/>
    <x v="31"/>
    <m/>
    <m/>
    <m/>
    <m/>
    <m/>
    <n v="0"/>
    <m/>
    <x v="29"/>
    <n v="101000"/>
    <s v="Areawide General Fund"/>
    <s v="MOA was authorized to borrow $4.95M for Home for Good program and $300K was borrowed and granted to United Way; Home for Good was later paid for by Alcohol Tax and it does not appear more funds were borrowed beyond the $300K"/>
  </r>
  <r>
    <x v="4"/>
    <d v="2020-04-28T00:00:00"/>
    <x v="2"/>
    <s v="Abatement"/>
    <x v="32"/>
    <n v="180000"/>
    <m/>
    <m/>
    <m/>
    <m/>
    <n v="180000"/>
    <m/>
    <x v="30"/>
    <n v="101000"/>
    <s v="Areawide General Fund, 2020 General Operating Budget"/>
    <m/>
  </r>
  <r>
    <x v="4"/>
    <d v="2020-04-28T00:00:00"/>
    <x v="0"/>
    <s v="Supportive housing &amp; services"/>
    <x v="33"/>
    <n v="300000"/>
    <m/>
    <m/>
    <m/>
    <m/>
    <n v="300000"/>
    <m/>
    <x v="31"/>
    <n v="101000"/>
    <s v="Areawide General Fund"/>
    <m/>
  </r>
  <r>
    <x v="4"/>
    <d v="2020-06-23T00:00:00"/>
    <x v="1"/>
    <s v="Administration, outreach &amp; planning"/>
    <x v="7"/>
    <m/>
    <m/>
    <m/>
    <n v="105000"/>
    <m/>
    <n v="105000"/>
    <m/>
    <x v="32"/>
    <n v="261010"/>
    <s v="Miscellaneous Operational Grants Fund, Rasmuson Foundation"/>
    <m/>
  </r>
  <r>
    <x v="4"/>
    <d v="2020-07-28T00:00:00"/>
    <x v="2"/>
    <s v="Emergency Shelter"/>
    <x v="34"/>
    <m/>
    <m/>
    <m/>
    <n v="150000"/>
    <m/>
    <n v="150000"/>
    <m/>
    <x v="33"/>
    <n v="231900"/>
    <s v="State Direct/Federal Pass Thru Grants, FY2021 Human Services Community Matching Grant"/>
    <m/>
  </r>
  <r>
    <x v="4"/>
    <d v="2020-07-28T00:00:00"/>
    <x v="2"/>
    <s v="Emergency Shelter"/>
    <x v="35"/>
    <m/>
    <m/>
    <m/>
    <n v="150000"/>
    <m/>
    <n v="150000"/>
    <m/>
    <x v="33"/>
    <n v="231900"/>
    <s v="State Direct/Federal Pass Thru Grants, FY2021 Human Services Community Matching Grant"/>
    <m/>
  </r>
  <r>
    <x v="4"/>
    <d v="2020-07-28T00:00:00"/>
    <x v="2"/>
    <s v="Emergency Shelter"/>
    <x v="36"/>
    <m/>
    <m/>
    <m/>
    <n v="150000"/>
    <m/>
    <n v="150000"/>
    <m/>
    <x v="33"/>
    <n v="231900"/>
    <s v="State Direct/Federal Pass Thru Grants, FY2021 Human Services Community Matching Grant"/>
    <m/>
  </r>
  <r>
    <x v="4"/>
    <d v="2020-07-28T00:00:00"/>
    <x v="0"/>
    <s v="Supportive housing &amp; services"/>
    <x v="37"/>
    <m/>
    <m/>
    <m/>
    <n v="131890"/>
    <m/>
    <n v="131890"/>
    <m/>
    <x v="33"/>
    <n v="231900"/>
    <s v="State Direct/Federal Pass Thru Grants, FY2021 Human Services Community Matching Grant"/>
    <m/>
  </r>
  <r>
    <x v="4"/>
    <d v="2020-07-28T00:00:00"/>
    <x v="0"/>
    <s v="Supportive housing &amp; services"/>
    <x v="38"/>
    <m/>
    <m/>
    <m/>
    <n v="149687"/>
    <m/>
    <n v="149687"/>
    <m/>
    <x v="33"/>
    <n v="231900"/>
    <s v="State Direct/Federal Pass Thru Grants, FY2021 Human Services Community Matching Grant"/>
    <m/>
  </r>
  <r>
    <x v="4"/>
    <d v="2020-08-11T00:00:00"/>
    <x v="0"/>
    <s v="Supportive housing &amp; services"/>
    <x v="2"/>
    <m/>
    <m/>
    <m/>
    <n v="129662"/>
    <m/>
    <n v="129662"/>
    <m/>
    <x v="34"/>
    <n v="231900"/>
    <s v="State Direct/Federal Pass-Thru Grants Fund, AHFC"/>
    <m/>
  </r>
  <r>
    <x v="4"/>
    <d v="2020-08-12T00:00:00"/>
    <x v="2"/>
    <s v="Emergency Shelter"/>
    <x v="39"/>
    <n v="600000"/>
    <m/>
    <m/>
    <m/>
    <m/>
    <n v="600000"/>
    <m/>
    <x v="35"/>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1"/>
    <s v="Capital Investment"/>
    <x v="40"/>
    <m/>
    <m/>
    <m/>
    <n v="10000000"/>
    <m/>
    <n v="10000000"/>
    <m/>
    <x v="36"/>
    <n v="231900"/>
    <s v="ML&amp;P Unrestricted Cash"/>
    <m/>
  </r>
  <r>
    <x v="4"/>
    <d v="2020-08-12T00:00:00"/>
    <x v="1"/>
    <s v="Capital Investment"/>
    <x v="41"/>
    <n v="1000000"/>
    <m/>
    <m/>
    <m/>
    <m/>
    <n v="1000000"/>
    <m/>
    <x v="35"/>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1"/>
    <s v="Rehabilitation of existing housing"/>
    <x v="42"/>
    <n v="2500000"/>
    <m/>
    <m/>
    <m/>
    <m/>
    <n v="2500000"/>
    <m/>
    <x v="35"/>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1"/>
    <s v="Capital Investment"/>
    <x v="43"/>
    <n v="12500000"/>
    <m/>
    <m/>
    <m/>
    <m/>
    <n v="12500000"/>
    <m/>
    <x v="37"/>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0"/>
    <s v="Supportive housing &amp; services"/>
    <x v="44"/>
    <n v="300000"/>
    <m/>
    <m/>
    <m/>
    <m/>
    <n v="300000"/>
    <m/>
    <x v="35"/>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0"/>
    <s v="Rent &amp; mortgage assistance"/>
    <x v="45"/>
    <n v="500000"/>
    <m/>
    <m/>
    <m/>
    <m/>
    <n v="500000"/>
    <m/>
    <x v="35"/>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0"/>
    <s v="Supportive housing &amp; services"/>
    <x v="46"/>
    <n v="1000000"/>
    <m/>
    <m/>
    <m/>
    <m/>
    <n v="1000000"/>
    <m/>
    <x v="35"/>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9-15T00:00:00"/>
    <x v="3"/>
    <s v="Administration, outreach &amp; planning"/>
    <x v="47"/>
    <m/>
    <m/>
    <m/>
    <m/>
    <n v="49849.31"/>
    <n v="49849.31"/>
    <m/>
    <x v="28"/>
    <m/>
    <s v="FEMA Reimbursement for COVID Response"/>
    <m/>
  </r>
  <r>
    <x v="4"/>
    <d v="2020-09-15T00:00:00"/>
    <x v="3"/>
    <s v="Administration, outreach &amp; planning"/>
    <x v="48"/>
    <m/>
    <m/>
    <m/>
    <m/>
    <n v="3656542.61"/>
    <n v="3656542.61"/>
    <m/>
    <x v="28"/>
    <m/>
    <s v="FEMA Reimbursement for COVID Response"/>
    <m/>
  </r>
  <r>
    <x v="4"/>
    <d v="2020-09-15T00:00:00"/>
    <x v="3"/>
    <s v="Administration, outreach &amp; planning"/>
    <x v="49"/>
    <m/>
    <m/>
    <m/>
    <m/>
    <n v="7281830.9200000009"/>
    <n v="7281830.9200000009"/>
    <m/>
    <x v="28"/>
    <m/>
    <s v="FEMA Reimbursement for COVID Response"/>
    <m/>
  </r>
  <r>
    <x v="4"/>
    <d v="2020-10-13T00:00:00"/>
    <x v="0"/>
    <s v="Supportive housing &amp; services"/>
    <x v="50"/>
    <m/>
    <m/>
    <m/>
    <n v="1994338"/>
    <m/>
    <n v="1994338"/>
    <m/>
    <x v="38"/>
    <n v="241900"/>
    <s v="Federal Grant Fund, DHHS"/>
    <s v="2019 CDBG Not Previously Awarded, CV 1, ESG CV 1, ESG CV 2 Funding (Excludes ESG CV2 Reprogrammed in AR 2021-165"/>
  </r>
  <r>
    <x v="4"/>
    <d v="2020-07-15T00:00:00"/>
    <x v="1"/>
    <s v="Administration, outreach &amp; planning"/>
    <x v="51"/>
    <m/>
    <m/>
    <m/>
    <n v="550000"/>
    <m/>
    <n v="550000"/>
    <m/>
    <x v="39"/>
    <n v="231900"/>
    <m/>
    <s v="AHFC, HUD HTF 2019 State Grant Rev-Pass Thru"/>
  </r>
  <r>
    <x v="4"/>
    <d v="2020-10-13T00:00:00"/>
    <x v="1"/>
    <s v="Supportive housing &amp; services"/>
    <x v="52"/>
    <m/>
    <m/>
    <m/>
    <n v="1070086"/>
    <m/>
    <n v="1070086"/>
    <m/>
    <x v="38"/>
    <n v="241900"/>
    <s v="Federal Grant Fund"/>
    <m/>
  </r>
  <r>
    <x v="4"/>
    <d v="2020-10-13T00:00:00"/>
    <x v="0"/>
    <s v="Supportive housing &amp; services"/>
    <x v="53"/>
    <m/>
    <m/>
    <m/>
    <n v="521193"/>
    <m/>
    <n v="521193"/>
    <m/>
    <x v="38"/>
    <n v="241900"/>
    <s v="Federal Grant Fund"/>
    <m/>
  </r>
  <r>
    <x v="4"/>
    <d v="2020-10-13T00:00:00"/>
    <x v="2"/>
    <s v="Emergency Shelter"/>
    <x v="54"/>
    <m/>
    <m/>
    <m/>
    <n v="3774024"/>
    <m/>
    <n v="3774024"/>
    <m/>
    <x v="38"/>
    <n v="241900"/>
    <s v="Federal Grant Fund"/>
    <m/>
  </r>
  <r>
    <x v="5"/>
    <d v="2021-05-18T00:00:00"/>
    <x v="0"/>
    <s v="Supportive housing &amp; services"/>
    <x v="55"/>
    <m/>
    <m/>
    <n v="100000"/>
    <m/>
    <m/>
    <n v="100000"/>
    <m/>
    <x v="40"/>
    <n v="241900"/>
    <s v="Federal Grant Fund, ARPA Tranche 1"/>
    <m/>
  </r>
  <r>
    <x v="5"/>
    <d v="2021-05-18T00:00:00"/>
    <x v="0"/>
    <s v="Supportive housing &amp; services"/>
    <x v="56"/>
    <m/>
    <m/>
    <n v="100000"/>
    <m/>
    <m/>
    <n v="100000"/>
    <m/>
    <x v="40"/>
    <n v="241900"/>
    <s v="Federal Grant Fund, ARPA Tranche 1"/>
    <m/>
  </r>
  <r>
    <x v="5"/>
    <d v="2021-11-23T00:00:00"/>
    <x v="2"/>
    <s v="Emergency Shelter"/>
    <x v="57"/>
    <m/>
    <m/>
    <n v="147280"/>
    <m/>
    <m/>
    <n v="147280"/>
    <m/>
    <x v="41"/>
    <n v="231802"/>
    <s v="COVID-19 Response Disaster Recovery"/>
    <m/>
  </r>
  <r>
    <x v="5"/>
    <d v="2021-05-18T00:00:00"/>
    <x v="0"/>
    <s v="Supportive housing &amp; services"/>
    <x v="44"/>
    <m/>
    <m/>
    <n v="150000"/>
    <m/>
    <m/>
    <n v="150000"/>
    <m/>
    <x v="40"/>
    <n v="241900"/>
    <s v="Federal Grant Fund, ARPA Tranche 1"/>
    <m/>
  </r>
  <r>
    <x v="5"/>
    <d v="2021-05-18T00:00:00"/>
    <x v="0"/>
    <s v="Supportive housing &amp; services"/>
    <x v="58"/>
    <m/>
    <m/>
    <n v="225000"/>
    <m/>
    <m/>
    <n v="225000"/>
    <m/>
    <x v="40"/>
    <n v="241900"/>
    <s v="Federal Grant Fund, ARPA Tranche 1"/>
    <m/>
  </r>
  <r>
    <x v="5"/>
    <d v="2021-05-18T00:00:00"/>
    <x v="1"/>
    <s v="Capital Investment"/>
    <x v="59"/>
    <m/>
    <m/>
    <n v="300000"/>
    <m/>
    <m/>
    <n v="300000"/>
    <m/>
    <x v="40"/>
    <n v="241900"/>
    <s v="Federal Grant Fund, ARPA Tranche 1"/>
    <m/>
  </r>
  <r>
    <x v="5"/>
    <d v="2021-05-18T00:00:00"/>
    <x v="1"/>
    <s v="Capital Investment"/>
    <x v="60"/>
    <m/>
    <m/>
    <n v="500000"/>
    <m/>
    <m/>
    <n v="500000"/>
    <m/>
    <x v="40"/>
    <n v="241900"/>
    <s v="Federal Grant Fund, ARPA Tranche 1"/>
    <m/>
  </r>
  <r>
    <x v="5"/>
    <d v="2021-05-18T00:00:00"/>
    <x v="1"/>
    <s v="Capital Investment"/>
    <x v="61"/>
    <m/>
    <m/>
    <n v="1623165"/>
    <m/>
    <m/>
    <n v="1623165"/>
    <m/>
    <x v="40"/>
    <n v="241900"/>
    <s v="Federal Grant Fund, ARPA Tranche 1"/>
    <m/>
  </r>
  <r>
    <x v="5"/>
    <d v="2021-05-18T00:00:00"/>
    <x v="0"/>
    <s v="Supportive housing &amp; services"/>
    <x v="62"/>
    <m/>
    <m/>
    <n v="4000000"/>
    <m/>
    <m/>
    <n v="4000000"/>
    <m/>
    <x v="40"/>
    <n v="241900"/>
    <s v="Federal Grant Fund, ARPA Tranche 1"/>
    <m/>
  </r>
  <r>
    <x v="5"/>
    <d v="2020-11-17T00:00:00"/>
    <x v="2"/>
    <s v="Emergency Shelter"/>
    <x v="24"/>
    <n v="735000"/>
    <m/>
    <m/>
    <m/>
    <m/>
    <n v="735000"/>
    <s v="150 individuals"/>
    <x v="42"/>
    <n v="101000"/>
    <s v="Areawide General Fund"/>
    <m/>
  </r>
  <r>
    <x v="5"/>
    <d v="2020-11-17T00:00:00"/>
    <x v="2"/>
    <s v="Administration, outreach &amp; planning"/>
    <x v="63"/>
    <m/>
    <n v="30000"/>
    <m/>
    <m/>
    <m/>
    <n v="30000"/>
    <m/>
    <x v="42"/>
    <n v="206000"/>
    <s v="2021 Alcohol Tax"/>
    <m/>
  </r>
  <r>
    <x v="5"/>
    <d v="2020-11-17T00:00:00"/>
    <x v="2"/>
    <s v="Administration, outreach &amp; planning"/>
    <x v="64"/>
    <m/>
    <n v="117494"/>
    <m/>
    <m/>
    <m/>
    <n v="117494"/>
    <m/>
    <x v="42"/>
    <n v="206000"/>
    <s v="2021 Alcohol Tax"/>
    <m/>
  </r>
  <r>
    <x v="5"/>
    <d v="2020-11-17T00:00:00"/>
    <x v="2"/>
    <s v="Emergency Shelter"/>
    <x v="65"/>
    <m/>
    <n v="360000"/>
    <m/>
    <m/>
    <m/>
    <n v="360000"/>
    <s v="150 individuals"/>
    <x v="42"/>
    <n v="206000"/>
    <s v="2021 Alcohol Tax"/>
    <m/>
  </r>
  <r>
    <x v="5"/>
    <d v="2020-11-17T00:00:00"/>
    <x v="2"/>
    <s v="Emergency Shelter"/>
    <x v="66"/>
    <m/>
    <n v="2000000"/>
    <m/>
    <m/>
    <m/>
    <n v="2000000"/>
    <m/>
    <x v="42"/>
    <n v="206000"/>
    <s v="2021 Alcohol Tax"/>
    <m/>
  </r>
  <r>
    <x v="5"/>
    <d v="2020-11-17T00:00:00"/>
    <x v="2"/>
    <s v="Abatement"/>
    <x v="67"/>
    <m/>
    <n v="605132"/>
    <m/>
    <m/>
    <m/>
    <n v="605132"/>
    <m/>
    <x v="42"/>
    <n v="206000"/>
    <s v="2021 Alcohol Tax"/>
    <m/>
  </r>
  <r>
    <x v="5"/>
    <d v="2020-11-17T00:00:00"/>
    <x v="0"/>
    <s v="Supportive housing &amp; services"/>
    <x v="68"/>
    <m/>
    <n v="1800000"/>
    <m/>
    <m/>
    <m/>
    <n v="1800000"/>
    <m/>
    <x v="42"/>
    <n v="206000"/>
    <s v="2021 Alcohol Tax"/>
    <m/>
  </r>
  <r>
    <x v="5"/>
    <d v="2021-01-01T00:00:00"/>
    <x v="3"/>
    <s v="Administration, outreach &amp; planning"/>
    <x v="69"/>
    <m/>
    <m/>
    <m/>
    <m/>
    <n v="202181.70600000001"/>
    <n v="202181.70600000001"/>
    <m/>
    <x v="28"/>
    <m/>
    <s v="FEMA Reimbursement for COVID Response"/>
    <s v="The full project contained items outside of sheltering - amount was reduced by 10% to remove non-sheltering expenses"/>
  </r>
  <r>
    <x v="5"/>
    <d v="2021-01-01T00:00:00"/>
    <x v="3"/>
    <s v="Administration, outreach &amp; planning"/>
    <x v="70"/>
    <m/>
    <m/>
    <m/>
    <m/>
    <n v="214245.864"/>
    <n v="214245.864"/>
    <m/>
    <x v="28"/>
    <m/>
    <s v="FEMA Reimbursement for COVID Response"/>
    <s v="The full project contained items outside of sheltering - amount was reduced by 10% to remove non-sheltering expenses"/>
  </r>
  <r>
    <x v="5"/>
    <d v="2021-01-01T00:00:00"/>
    <x v="3"/>
    <s v="Administration, outreach &amp; planning"/>
    <x v="71"/>
    <m/>
    <m/>
    <m/>
    <m/>
    <n v="3032740.3410000005"/>
    <n v="3032740.3410000005"/>
    <m/>
    <x v="28"/>
    <m/>
    <s v="FEMA Reimbursement for COVID Response"/>
    <s v="The full project contained items outside of sheltering - amount was reduced by 10% to remove non-sheltering expenses"/>
  </r>
  <r>
    <x v="5"/>
    <d v="2021-01-01T00:00:00"/>
    <x v="3"/>
    <s v="Administration, outreach &amp; planning"/>
    <x v="72"/>
    <m/>
    <m/>
    <m/>
    <m/>
    <n v="8393900.3820000011"/>
    <n v="8393900.3820000011"/>
    <m/>
    <x v="28"/>
    <m/>
    <s v="FEMA Reimbursement for COVID Response"/>
    <s v="The full project contained items outside of sheltering - amount was reduced by 10% to remove non-sheltering expenses"/>
  </r>
  <r>
    <x v="5"/>
    <d v="2021-01-26T00:00:00"/>
    <x v="2"/>
    <s v="Emergency Shelter"/>
    <x v="73"/>
    <m/>
    <n v="-250000"/>
    <m/>
    <m/>
    <m/>
    <n v="-250000"/>
    <m/>
    <x v="43"/>
    <n v="206000"/>
    <s v="2021 Alcohol Tax"/>
    <s v="There wasn't a project stood up in Q1 to put funds toward, so they were reallocated to use for body worn cameras"/>
  </r>
  <r>
    <x v="5"/>
    <d v="2021-05-25T00:00:00"/>
    <x v="2"/>
    <s v="Outreach"/>
    <x v="74"/>
    <m/>
    <m/>
    <m/>
    <n v="146000"/>
    <m/>
    <n v="146000"/>
    <m/>
    <x v="44"/>
    <n v="241900"/>
    <s v="Federal Grant Fund, DHHS"/>
    <m/>
  </r>
  <r>
    <x v="5"/>
    <d v="2021-05-25T00:00:00"/>
    <x v="2"/>
    <s v="Emergency Shelter"/>
    <x v="75"/>
    <m/>
    <m/>
    <m/>
    <n v="225000"/>
    <m/>
    <n v="225000"/>
    <m/>
    <x v="44"/>
    <n v="241900"/>
    <s v="Federal Grant Fund, DHHS"/>
    <m/>
  </r>
  <r>
    <x v="5"/>
    <d v="2021-05-25T00:00:00"/>
    <x v="2"/>
    <s v="Outreach"/>
    <x v="76"/>
    <m/>
    <m/>
    <m/>
    <n v="450000"/>
    <m/>
    <n v="450000"/>
    <m/>
    <x v="44"/>
    <n v="241900"/>
    <s v="Federal Grant Fund, DHHS"/>
    <s v="Reprogramming of ESG-CV 2 (2019 Action Plan AR 2019-238 with Substantial Amendments 1-3) for Emergency Support Operations and Essential Services. Includes $126k remaining to be allocated at a later date for Homeless Outreach"/>
  </r>
  <r>
    <x v="5"/>
    <d v="2021-05-25T00:00:00"/>
    <x v="0"/>
    <s v="Rent &amp; mortgage assistance"/>
    <x v="77"/>
    <m/>
    <m/>
    <m/>
    <n v="175000"/>
    <m/>
    <n v="175000"/>
    <m/>
    <x v="44"/>
    <n v="241900"/>
    <s v="Federal Grant Fund, DHHS"/>
    <m/>
  </r>
  <r>
    <x v="5"/>
    <d v="2021-05-25T00:00:00"/>
    <x v="0"/>
    <s v="Supportive housing &amp; services"/>
    <x v="78"/>
    <m/>
    <m/>
    <m/>
    <n v="188296"/>
    <m/>
    <n v="188296"/>
    <m/>
    <x v="44"/>
    <n v="241900"/>
    <s v="Federal Grant Fund, DHHS"/>
    <m/>
  </r>
  <r>
    <x v="5"/>
    <d v="2021-05-25T00:00:00"/>
    <x v="0"/>
    <s v="Supportive housing &amp; services"/>
    <x v="79"/>
    <m/>
    <m/>
    <m/>
    <n v="200000"/>
    <m/>
    <n v="200000"/>
    <m/>
    <x v="44"/>
    <n v="241900"/>
    <s v="Federal Grant Fund, DHHS"/>
    <m/>
  </r>
  <r>
    <x v="5"/>
    <d v="2021-05-25T00:00:00"/>
    <x v="0"/>
    <s v="Supportive housing &amp; services"/>
    <x v="80"/>
    <m/>
    <m/>
    <m/>
    <n v="200000"/>
    <m/>
    <n v="200000"/>
    <m/>
    <x v="44"/>
    <n v="241900"/>
    <s v="Federal Grant Fund, DHHS"/>
    <m/>
  </r>
  <r>
    <x v="5"/>
    <d v="2021-05-25T00:00:00"/>
    <x v="0"/>
    <s v="Supportive housing &amp; services"/>
    <x v="81"/>
    <m/>
    <m/>
    <m/>
    <n v="225000"/>
    <m/>
    <n v="225000"/>
    <m/>
    <x v="44"/>
    <n v="241900"/>
    <s v="Federal Grant Fund, DHHS"/>
    <m/>
  </r>
  <r>
    <x v="5"/>
    <d v="2021-05-25T00:00:00"/>
    <x v="0"/>
    <s v="Rent &amp; mortgage assistance"/>
    <x v="82"/>
    <m/>
    <m/>
    <m/>
    <n v="450000"/>
    <m/>
    <n v="450000"/>
    <s v="207 individuals"/>
    <x v="44"/>
    <n v="241900"/>
    <s v="Federal Grant Fund, DHHS"/>
    <m/>
  </r>
  <r>
    <x v="5"/>
    <d v="2021-05-25T00:00:00"/>
    <x v="0"/>
    <s v="Rent &amp; mortgage assistance"/>
    <x v="83"/>
    <m/>
    <m/>
    <m/>
    <n v="650000"/>
    <m/>
    <n v="650000"/>
    <m/>
    <x v="44"/>
    <n v="241900"/>
    <s v="Federal Grant Fund, DHHS"/>
    <m/>
  </r>
  <r>
    <x v="5"/>
    <d v="2021-07-01T00:00:00"/>
    <x v="3"/>
    <s v="Administration, outreach &amp; planning"/>
    <x v="84"/>
    <m/>
    <m/>
    <m/>
    <m/>
    <n v="70077.710000000006"/>
    <n v="70077.710000000006"/>
    <m/>
    <x v="28"/>
    <m/>
    <s v="FEMA Reimbursement for COVID Response"/>
    <m/>
  </r>
  <r>
    <x v="5"/>
    <d v="2021-07-01T00:00:00"/>
    <x v="3"/>
    <s v="Administration, outreach &amp; planning"/>
    <x v="85"/>
    <m/>
    <m/>
    <m/>
    <m/>
    <n v="124494.08400000002"/>
    <n v="124494.08400000002"/>
    <m/>
    <x v="28"/>
    <m/>
    <s v="FEMA Reimbursement for COVID Response"/>
    <s v="The full project contained items outside of sheltering - amount was reduced by 10% to remove non-sheltering expenses"/>
  </r>
  <r>
    <x v="5"/>
    <d v="2021-07-01T00:00:00"/>
    <x v="3"/>
    <s v="Administration, outreach &amp; planning"/>
    <x v="86"/>
    <m/>
    <m/>
    <m/>
    <m/>
    <n v="2192096.4930000002"/>
    <n v="2192096.4930000002"/>
    <m/>
    <x v="28"/>
    <m/>
    <s v="FEMA Reimbursement for COVID Response"/>
    <s v="The full project contained items outside of sheltering - amount was reduced by 10% to remove non-sheltering expenses"/>
  </r>
  <r>
    <x v="5"/>
    <d v="2021-07-01T00:00:00"/>
    <x v="3"/>
    <s v="Administration, outreach &amp; planning"/>
    <x v="87"/>
    <m/>
    <m/>
    <m/>
    <m/>
    <n v="5154143.7299999995"/>
    <n v="5154143.7299999995"/>
    <m/>
    <x v="28"/>
    <m/>
    <s v="FEMA Reimbursement for COVID Response"/>
    <m/>
  </r>
  <r>
    <x v="5"/>
    <d v="2021-07-01T00:00:00"/>
    <x v="3"/>
    <s v="Administration, outreach &amp; planning"/>
    <x v="88"/>
    <m/>
    <m/>
    <m/>
    <m/>
    <n v="10553666.463000001"/>
    <n v="10553666.463000001"/>
    <m/>
    <x v="28"/>
    <m/>
    <s v="FEMA Reimbursement for COVID Response"/>
    <s v="The full project contained items outside of sheltering - amount was reduced by 10% to remove non-sheltering expenses"/>
  </r>
  <r>
    <x v="5"/>
    <d v="2021-11-23T00:00:00"/>
    <x v="2"/>
    <s v="Emergency Shelter"/>
    <x v="89"/>
    <m/>
    <m/>
    <m/>
    <m/>
    <m/>
    <n v="0"/>
    <m/>
    <x v="41"/>
    <n v="206000"/>
    <s v="2021 Alcohol Tax"/>
    <m/>
  </r>
  <r>
    <x v="5"/>
    <d v="2021-12-07T00:00:00"/>
    <x v="1"/>
    <s v="Capital Investment"/>
    <x v="90"/>
    <m/>
    <m/>
    <m/>
    <m/>
    <m/>
    <n v="0"/>
    <m/>
    <x v="45"/>
    <n v="401800"/>
    <s v="Areawide General Capital Improvement Projects Fund"/>
    <s v="$6M in previous funds reappropriated to Alaska Community Foundation"/>
  </r>
  <r>
    <x v="5"/>
    <d v="2022-01-01T00:00:00"/>
    <x v="3"/>
    <s v="Administration, outreach &amp; planning"/>
    <x v="91"/>
    <m/>
    <m/>
    <m/>
    <m/>
    <n v="8149352.5440000007"/>
    <n v="8149352.5440000007"/>
    <m/>
    <x v="28"/>
    <m/>
    <s v="FEMA Reimbursement for COVID Response"/>
    <s v="The full project contained items outside of sheltering - amount was reduced by 10% to remove non-sheltering expenses"/>
  </r>
  <r>
    <x v="5"/>
    <d v="2021-04-14T00:00:00"/>
    <x v="0"/>
    <s v="Administration, outreach &amp; planning"/>
    <x v="92"/>
    <m/>
    <m/>
    <m/>
    <n v="1818770"/>
    <m/>
    <n v="1818770"/>
    <m/>
    <x v="46"/>
    <n v="241900"/>
    <s v="Federal Grant Fund"/>
    <m/>
  </r>
  <r>
    <x v="5"/>
    <d v="2021-04-14T00:00:00"/>
    <x v="0"/>
    <s v="Administration, outreach &amp; planning"/>
    <x v="93"/>
    <m/>
    <m/>
    <m/>
    <n v="723361"/>
    <m/>
    <n v="723361"/>
    <m/>
    <x v="46"/>
    <n v="241900"/>
    <s v="Federal Grant Fund"/>
    <m/>
  </r>
  <r>
    <x v="5"/>
    <d v="2012-04-14T00:00:00"/>
    <x v="0"/>
    <s v="Administration, outreach &amp; planning"/>
    <x v="94"/>
    <m/>
    <m/>
    <m/>
    <n v="134600"/>
    <m/>
    <n v="134600"/>
    <m/>
    <x v="46"/>
    <n v="241900"/>
    <s v="Federal Grant Fund"/>
    <m/>
  </r>
  <r>
    <x v="5"/>
    <d v="2021-04-14T00:00:00"/>
    <x v="0"/>
    <s v="Administration, outreach &amp; planning"/>
    <x v="95"/>
    <m/>
    <m/>
    <m/>
    <n v="151146"/>
    <m/>
    <n v="151146"/>
    <m/>
    <x v="46"/>
    <n v="241900"/>
    <s v="Federal Grant Fund"/>
    <m/>
  </r>
  <r>
    <x v="5"/>
    <d v="2021-04-14T00:00:00"/>
    <x v="0"/>
    <s v="Administration, outreach &amp; planning"/>
    <x v="96"/>
    <m/>
    <m/>
    <m/>
    <n v="550000"/>
    <m/>
    <n v="550000"/>
    <m/>
    <x v="46"/>
    <n v="231900"/>
    <s v="Direct/Federal Pass Through Grant Fund"/>
    <m/>
  </r>
  <r>
    <x v="5"/>
    <d v="2021-05-25T00:00:00"/>
    <x v="0"/>
    <s v="Rent &amp; mortgage assistance"/>
    <x v="97"/>
    <m/>
    <m/>
    <m/>
    <n v="2909696"/>
    <m/>
    <n v="2909696"/>
    <m/>
    <x v="44"/>
    <n v="241900"/>
    <s v="Federal Grant Fund"/>
    <m/>
  </r>
  <r>
    <x v="6"/>
    <d v="2022-08-09T00:00:00"/>
    <x v="2"/>
    <s v="Administration, outreach &amp; planning"/>
    <x v="98"/>
    <m/>
    <m/>
    <n v="400000"/>
    <m/>
    <m/>
    <n v="400000"/>
    <m/>
    <x v="47"/>
    <n v="241900"/>
    <s v="Federal Grant Fund, ARPA Tranche 2"/>
    <m/>
  </r>
  <r>
    <x v="6"/>
    <d v="2022-08-09T00:00:00"/>
    <x v="0"/>
    <s v="Supportive housing &amp; services"/>
    <x v="99"/>
    <m/>
    <m/>
    <n v="400000"/>
    <m/>
    <m/>
    <n v="400000"/>
    <m/>
    <x v="47"/>
    <n v="241900"/>
    <s v="Federal Grant Fund, ARPA Tranche 2"/>
    <m/>
  </r>
  <r>
    <x v="6"/>
    <d v="2022-08-09T00:00:00"/>
    <x v="1"/>
    <s v="Rehabilitation of existing housing"/>
    <x v="100"/>
    <m/>
    <m/>
    <n v="475000"/>
    <m/>
    <m/>
    <n v="475000"/>
    <m/>
    <x v="47"/>
    <n v="241900"/>
    <s v="Federal Grant Fund, ARPA Tranche 2"/>
    <m/>
  </r>
  <r>
    <x v="6"/>
    <d v="2022-08-09T00:00:00"/>
    <x v="0"/>
    <s v="Supportive housing &amp; services"/>
    <x v="101"/>
    <m/>
    <m/>
    <n v="500000"/>
    <m/>
    <m/>
    <n v="500000"/>
    <m/>
    <x v="47"/>
    <n v="241900"/>
    <s v="Federal Grant Fund, ARPA Tranche 2"/>
    <m/>
  </r>
  <r>
    <x v="6"/>
    <d v="2022-08-09T00:00:00"/>
    <x v="0"/>
    <s v="Rent &amp; mortgage assistance"/>
    <x v="102"/>
    <m/>
    <m/>
    <n v="600000"/>
    <m/>
    <m/>
    <n v="600000"/>
    <m/>
    <x v="47"/>
    <n v="241900"/>
    <s v="Federal Grant Fund, ARPA Tranche 2"/>
    <m/>
  </r>
  <r>
    <x v="6"/>
    <d v="2022-08-09T00:00:00"/>
    <x v="1"/>
    <s v="Capital Investment"/>
    <x v="103"/>
    <m/>
    <m/>
    <n v="965000"/>
    <m/>
    <m/>
    <n v="965000"/>
    <s v="51 units"/>
    <x v="47"/>
    <n v="241900"/>
    <s v="Federal Grant Fund, ARPA Tranche 2"/>
    <m/>
  </r>
  <r>
    <x v="6"/>
    <d v="2022-07-26T00:00:00"/>
    <x v="2"/>
    <s v="Outreach"/>
    <x v="104"/>
    <m/>
    <m/>
    <n v="1720000"/>
    <m/>
    <m/>
    <n v="1720000"/>
    <m/>
    <x v="48"/>
    <n v="206000"/>
    <s v="2022 Alcohol Tax - Fund Balance"/>
    <m/>
  </r>
  <r>
    <x v="6"/>
    <d v="2022-08-09T00:00:00"/>
    <x v="1"/>
    <s v="Capital Investment"/>
    <x v="105"/>
    <m/>
    <m/>
    <n v="2375000"/>
    <m/>
    <m/>
    <n v="2375000"/>
    <m/>
    <x v="47"/>
    <n v="241900"/>
    <s v="Federal Grant Fund, ARPA Tranche 2"/>
    <m/>
  </r>
  <r>
    <x v="6"/>
    <d v="2022-08-09T00:00:00"/>
    <x v="1"/>
    <s v="Capital Investment"/>
    <x v="106"/>
    <m/>
    <m/>
    <n v="3400000"/>
    <m/>
    <m/>
    <n v="3400000"/>
    <s v="130 units"/>
    <x v="47"/>
    <n v="241900"/>
    <s v="Federal Grant Fund, ARPA Tranche 2"/>
    <m/>
  </r>
  <r>
    <x v="6"/>
    <d v="2022-08-09T00:00:00"/>
    <x v="1"/>
    <s v="Capital Investment"/>
    <x v="107"/>
    <m/>
    <m/>
    <n v="4500000"/>
    <m/>
    <m/>
    <n v="4500000"/>
    <s v="64 units"/>
    <x v="47"/>
    <n v="241900"/>
    <s v="Federal Grant Fund, ARPA Tranche 2"/>
    <m/>
  </r>
  <r>
    <x v="6"/>
    <d v="2022-08-09T00:00:00"/>
    <x v="1"/>
    <s v="Capital Investment"/>
    <x v="108"/>
    <m/>
    <m/>
    <n v="11878000"/>
    <m/>
    <m/>
    <n v="11878000"/>
    <s v="150 units"/>
    <x v="47"/>
    <n v="241900"/>
    <s v="Federal Grant Fund, ARPA Tranche 2"/>
    <s v="Later implemented by the newly formed Anchorage Affordable Housing &amp; Land Trust"/>
  </r>
  <r>
    <x v="6"/>
    <d v="2021-12-10T00:00:00"/>
    <x v="2"/>
    <s v="Emergency Shelter"/>
    <x v="24"/>
    <n v="735000"/>
    <m/>
    <m/>
    <m/>
    <m/>
    <n v="735000"/>
    <s v="150 individuals"/>
    <x v="49"/>
    <n v="101000"/>
    <s v="Areawide General Fund"/>
    <m/>
  </r>
  <r>
    <x v="6"/>
    <d v="2021-12-10T00:00:00"/>
    <x v="2"/>
    <s v="Administration, outreach &amp; planning"/>
    <x v="109"/>
    <m/>
    <n v="111175"/>
    <m/>
    <m/>
    <m/>
    <n v="111175"/>
    <m/>
    <x v="49"/>
    <n v="206000"/>
    <s v="2022 Alcohol Tax"/>
    <m/>
  </r>
  <r>
    <x v="6"/>
    <d v="2021-12-10T00:00:00"/>
    <x v="2"/>
    <s v="Administration, outreach &amp; planning"/>
    <x v="110"/>
    <m/>
    <n v="148124"/>
    <m/>
    <m/>
    <m/>
    <n v="148124"/>
    <m/>
    <x v="49"/>
    <n v="206000"/>
    <s v="2022 Alcohol Tax"/>
    <m/>
  </r>
  <r>
    <x v="6"/>
    <d v="2021-12-10T00:00:00"/>
    <x v="2"/>
    <s v="Emergency Shelter"/>
    <x v="111"/>
    <m/>
    <n v="1633664"/>
    <m/>
    <m/>
    <m/>
    <n v="1633664"/>
    <m/>
    <x v="49"/>
    <n v="206000"/>
    <s v="2022 Alcohol Tax"/>
    <s v="The amount for this went back and forth through the 2022 budget process and following year; it appears the final amount after the Q1 2022 budget revision is 952,567"/>
  </r>
  <r>
    <x v="6"/>
    <d v="2021-12-10T00:00:00"/>
    <x v="2"/>
    <s v="Abatement"/>
    <x v="67"/>
    <m/>
    <n v="643691"/>
    <m/>
    <m/>
    <m/>
    <n v="643691"/>
    <m/>
    <x v="49"/>
    <n v="206000"/>
    <s v="2022 Alcohol Tax"/>
    <m/>
  </r>
  <r>
    <x v="6"/>
    <d v="2022-01-01T00:00:00"/>
    <x v="3"/>
    <s v="Administration, outreach &amp; planning"/>
    <x v="112"/>
    <m/>
    <m/>
    <m/>
    <m/>
    <n v="54252.240000000005"/>
    <n v="54252.240000000005"/>
    <m/>
    <x v="28"/>
    <m/>
    <s v="FEMA Reimbursement for COVID Response"/>
    <m/>
  </r>
  <r>
    <x v="6"/>
    <d v="2022-01-01T00:00:00"/>
    <x v="3"/>
    <s v="Administration, outreach &amp; planning"/>
    <x v="113"/>
    <m/>
    <m/>
    <m/>
    <m/>
    <n v="278678.09699999995"/>
    <n v="278678.09699999995"/>
    <m/>
    <x v="28"/>
    <m/>
    <s v="FEMA Reimbursement for COVID Response"/>
    <s v="The full project contained items outside of sheltering - amount was reduced by 10% to remove non-sheltering expenses"/>
  </r>
  <r>
    <x v="6"/>
    <d v="2022-01-01T00:00:00"/>
    <x v="3"/>
    <s v="Administration, outreach &amp; planning"/>
    <x v="114"/>
    <m/>
    <m/>
    <m/>
    <m/>
    <n v="5657287.75"/>
    <n v="5657287.75"/>
    <m/>
    <x v="28"/>
    <m/>
    <s v="FEMA Reimbursement for COVID Response"/>
    <m/>
  </r>
  <r>
    <x v="6"/>
    <d v="2022-03-15T00:00:00"/>
    <x v="2"/>
    <s v="Emergency Shelter"/>
    <x v="115"/>
    <m/>
    <m/>
    <m/>
    <m/>
    <m/>
    <n v="0"/>
    <m/>
    <x v="50"/>
    <n v="206000"/>
    <s v="2022 Alcohol Tax"/>
    <s v="Reduced the 2022 allocation of $2,008,664 for operational costs for shelter, day center and-or treatment center"/>
  </r>
  <r>
    <x v="6"/>
    <d v="2022-05-10T00:00:00"/>
    <x v="2"/>
    <s v="Emergency Shelter"/>
    <x v="116"/>
    <m/>
    <n v="1300000"/>
    <m/>
    <m/>
    <m/>
    <n v="1300000"/>
    <m/>
    <x v="51"/>
    <n v="206000"/>
    <s v="2022 Alcohol Tax"/>
    <m/>
  </r>
  <r>
    <x v="6"/>
    <d v="2022-05-10T00:00:00"/>
    <x v="2"/>
    <s v="Emergency Shelter"/>
    <x v="117"/>
    <m/>
    <m/>
    <m/>
    <m/>
    <m/>
    <n v="0"/>
    <m/>
    <x v="52"/>
    <n v="401800"/>
    <s v="Areawide General Capital Improvement Projects Fund; 2022 Alcohol Tax"/>
    <s v="$4.9M originally appropriated in AO 2020-99, As Amended for building purchases; $1.2M originally appropriated in AO 2021-96, As Amended for operations for shelter in 2022 Alcohol tax"/>
  </r>
  <r>
    <x v="6"/>
    <d v="2022-05-13T00:00:00"/>
    <x v="2"/>
    <s v="Emergency Shelter"/>
    <x v="118"/>
    <m/>
    <n v="-788379"/>
    <m/>
    <m/>
    <m/>
    <n v="-788379"/>
    <m/>
    <x v="53"/>
    <n v="206000"/>
    <s v="2022 Alcohol Tax"/>
    <s v="Reduced the 2022 allocation for operational costs for shelter, day center and-or treatment center"/>
  </r>
  <r>
    <x v="6"/>
    <d v="2022-07-01T00:00:00"/>
    <x v="3"/>
    <s v="Administration, outreach &amp; planning"/>
    <x v="119"/>
    <m/>
    <m/>
    <m/>
    <m/>
    <n v="4584.63"/>
    <n v="4584.63"/>
    <m/>
    <x v="28"/>
    <m/>
    <s v="FEMA Reimbursement for COVID Response"/>
    <m/>
  </r>
  <r>
    <x v="6"/>
    <d v="2022-07-02T00:00:00"/>
    <x v="3"/>
    <s v="Emergency Shelter"/>
    <x v="120"/>
    <m/>
    <m/>
    <m/>
    <m/>
    <m/>
    <n v="0"/>
    <m/>
    <x v="28"/>
    <m/>
    <s v="FEMA Reimbursement for COVID Response"/>
    <s v="As of 9/5/23 this was submitted but not yet obligated by FEMA. The full project contained items outside of sheltering - amount was reduced by 10% to remove non-sheltering expenses"/>
  </r>
  <r>
    <x v="6"/>
    <d v="2022-07-26T00:00:00"/>
    <x v="2"/>
    <s v="Emergency Shelter"/>
    <x v="121"/>
    <m/>
    <m/>
    <m/>
    <m/>
    <m/>
    <n v="0"/>
    <m/>
    <x v="48"/>
    <n v="206000"/>
    <s v="2022 Alcohol Tax - Reappropriation"/>
    <s v="Previously appropriated for operational costs for shelter, day_x000a_19 center, and/or treatment center costs in 2022 Alcohol Tax"/>
  </r>
  <r>
    <x v="6"/>
    <d v="2022-07-26T00:00:00"/>
    <x v="2"/>
    <s v="Emergency Shelter"/>
    <x v="122"/>
    <m/>
    <m/>
    <m/>
    <m/>
    <m/>
    <n v="0"/>
    <m/>
    <x v="48"/>
    <n v="206000"/>
    <s v="2022 Alcohol Tax - Reappropriation"/>
    <s v="Previously appropriated for operational costs for shelter, day_x000a_19 center, and/or treatment center costs in 2022 Alcohol Tax"/>
  </r>
  <r>
    <x v="6"/>
    <d v="2022-07-26T00:00:00"/>
    <x v="2"/>
    <s v="Emergency Shelter"/>
    <x v="123"/>
    <m/>
    <m/>
    <m/>
    <m/>
    <m/>
    <n v="0"/>
    <m/>
    <x v="48"/>
    <n v="206000"/>
    <s v="2022 Alcohol Tax - Reappropriation"/>
    <s v="Previously appropriated for operational costs for shelter, day_x000a_19 center, and/or treatment center costs in 2022 Alcohol Tax"/>
  </r>
  <r>
    <x v="6"/>
    <d v="2022-07-26T00:00:00"/>
    <x v="1"/>
    <s v="Rehabilitation of existing housing"/>
    <x v="124"/>
    <m/>
    <m/>
    <m/>
    <m/>
    <m/>
    <n v="0"/>
    <s v="60 units"/>
    <x v="48"/>
    <n v="206000"/>
    <s v="2022 Alcohol Tax - Reappropriation"/>
    <s v="Previously appropriated for operational costs for shelter, day_x000a_19 center, and/or treatment center costs in 2022 Alcohol Tax"/>
  </r>
  <r>
    <x v="6"/>
    <d v="2022-09-02T00:00:00"/>
    <x v="0"/>
    <s v="Supportive housing &amp; services"/>
    <x v="125"/>
    <m/>
    <m/>
    <m/>
    <m/>
    <m/>
    <m/>
    <m/>
    <x v="54"/>
    <n v="206000"/>
    <s v="2022 Alcohol Tax"/>
    <s v="Some was later reallocated"/>
  </r>
  <r>
    <x v="6"/>
    <d v="2022-09-26T00:00:00"/>
    <x v="0"/>
    <s v="Supportive housing &amp; services"/>
    <x v="126"/>
    <m/>
    <m/>
    <m/>
    <m/>
    <m/>
    <n v="0"/>
    <s v="85 units"/>
    <x v="55"/>
    <n v="206000"/>
    <s v="2022 Alcohol Tax"/>
    <s v="Was later reallocated"/>
  </r>
  <r>
    <x v="6"/>
    <d v="2022-09-26T00:00:00"/>
    <x v="0"/>
    <s v="Supportive housing &amp; services"/>
    <x v="127"/>
    <m/>
    <m/>
    <m/>
    <m/>
    <m/>
    <n v="0"/>
    <s v="40 single adults"/>
    <x v="56"/>
    <n v="206000"/>
    <s v="2022 Alcohol Tax"/>
    <s v="Was later reallocated?"/>
  </r>
  <r>
    <x v="6"/>
    <d v="2022-09-26T00:00:00"/>
    <x v="0"/>
    <s v="Supportive housing &amp; services"/>
    <x v="128"/>
    <m/>
    <m/>
    <m/>
    <m/>
    <m/>
    <n v="0"/>
    <s v="25 transition age youth"/>
    <x v="57"/>
    <n v="206000"/>
    <s v="2022 Alcohol Tax"/>
    <m/>
  </r>
  <r>
    <x v="6"/>
    <d v="2022-09-26T00:00:00"/>
    <x v="0"/>
    <s v="Supportive housing &amp; services"/>
    <x v="129"/>
    <m/>
    <m/>
    <m/>
    <m/>
    <m/>
    <n v="0"/>
    <s v="150 adults"/>
    <x v="58"/>
    <n v="206000"/>
    <s v="2022 Alcohol Tax"/>
    <m/>
  </r>
  <r>
    <x v="6"/>
    <d v="2022-09-26T00:00:00"/>
    <x v="0"/>
    <s v="Supportive housing &amp; services"/>
    <x v="126"/>
    <m/>
    <m/>
    <m/>
    <m/>
    <m/>
    <n v="0"/>
    <s v="85 units"/>
    <x v="55"/>
    <n v="206000"/>
    <s v="2022 Alcohol Tax"/>
    <s v="Was later reallocated"/>
  </r>
  <r>
    <x v="6"/>
    <d v="2022-10-11T00:00:00"/>
    <x v="2"/>
    <s v="Emergency Shelter"/>
    <x v="130"/>
    <m/>
    <n v="1102500"/>
    <m/>
    <m/>
    <m/>
    <n v="1102500"/>
    <m/>
    <x v="59"/>
    <n v="206000"/>
    <s v="2022 Alcohol Tax - Fund Balance"/>
    <m/>
  </r>
  <r>
    <x v="6"/>
    <d v="2022-10-11T00:00:00"/>
    <x v="2"/>
    <s v="Emergency Shelter"/>
    <x v="131"/>
    <m/>
    <m/>
    <m/>
    <m/>
    <m/>
    <n v="0"/>
    <m/>
    <x v="59"/>
    <n v="206000"/>
    <s v="2022 Alcohol Tax - Fund Balance"/>
    <s v="Ratifies the appropriation in AR 2022-293, as amended (from Alcohol tax fund balance - money not spent on other designated projects)"/>
  </r>
  <r>
    <x v="6"/>
    <d v="2022-10-11T00:00:00"/>
    <x v="2"/>
    <s v="Emergency Shelter"/>
    <x v="132"/>
    <m/>
    <m/>
    <m/>
    <m/>
    <m/>
    <n v="0"/>
    <s v="50 units"/>
    <x v="60"/>
    <n v="206000"/>
    <s v="2022 Alcohol Tax"/>
    <m/>
  </r>
  <r>
    <x v="6"/>
    <d v="2022-10-11T00:00:00"/>
    <x v="2"/>
    <s v="Emergency Shelter"/>
    <x v="133"/>
    <m/>
    <m/>
    <m/>
    <m/>
    <m/>
    <n v="0"/>
    <s v="175 hotel rooms"/>
    <x v="61"/>
    <n v="206000"/>
    <s v="2022 Alcohol Tax"/>
    <m/>
  </r>
  <r>
    <x v="6"/>
    <d v="2022-10-11T00:00:00"/>
    <x v="2"/>
    <s v="Emergency Shelter"/>
    <x v="134"/>
    <m/>
    <m/>
    <m/>
    <m/>
    <m/>
    <n v="0"/>
    <m/>
    <x v="59"/>
    <n v="206000"/>
    <s v="2022 Alcohol Tax"/>
    <s v="Reappropriated from 2022 Alcohol tax for adult emergency sheltering in AR 2022-221(S)"/>
  </r>
  <r>
    <x v="6"/>
    <d v="2022-10-11T00:00:00"/>
    <x v="2"/>
    <s v="Emergency Shelter"/>
    <x v="135"/>
    <m/>
    <m/>
    <m/>
    <m/>
    <m/>
    <n v="0"/>
    <s v="50 units"/>
    <x v="62"/>
    <n v="206000"/>
    <s v="2022 Alcohol Tax"/>
    <m/>
  </r>
  <r>
    <x v="6"/>
    <d v="2022-10-25T00:00:00"/>
    <x v="2"/>
    <s v="Emergency Shelter"/>
    <x v="136"/>
    <m/>
    <n v="1634252"/>
    <m/>
    <m/>
    <m/>
    <n v="1634252"/>
    <s v="175 hotel rooms"/>
    <x v="63"/>
    <n v="206000"/>
    <s v="2022 Alcohol Tax - Fund Balance"/>
    <m/>
  </r>
  <r>
    <x v="6"/>
    <d v="2022-11-22T00:00:00"/>
    <x v="1"/>
    <s v="Legislation"/>
    <x v="137"/>
    <m/>
    <m/>
    <m/>
    <m/>
    <m/>
    <n v="0"/>
    <m/>
    <x v="64"/>
    <m/>
    <m/>
    <m/>
  </r>
  <r>
    <x v="6"/>
    <d v="2022-12-20T00:00:00"/>
    <x v="1"/>
    <s v="Legislation"/>
    <x v="138"/>
    <m/>
    <m/>
    <m/>
    <m/>
    <m/>
    <n v="0"/>
    <m/>
    <x v="65"/>
    <m/>
    <m/>
    <m/>
  </r>
  <r>
    <x v="7"/>
    <d v="2023-01-10T00:00:00"/>
    <x v="1"/>
    <s v="Legislation"/>
    <x v="139"/>
    <m/>
    <m/>
    <m/>
    <m/>
    <m/>
    <n v="0"/>
    <m/>
    <x v="66"/>
    <m/>
    <m/>
    <m/>
  </r>
  <r>
    <x v="7"/>
    <d v="2023-03-07T00:00:00"/>
    <x v="2"/>
    <s v="Administration, outreach &amp; planning"/>
    <x v="140"/>
    <m/>
    <n v="25000"/>
    <m/>
    <m/>
    <m/>
    <n v="25000"/>
    <m/>
    <x v="67"/>
    <n v="206000"/>
    <s v="2023 Alcohol Tax-  Fund Balance"/>
    <m/>
  </r>
  <r>
    <x v="7"/>
    <d v="2023-03-07T00:00:00"/>
    <x v="2"/>
    <s v="Emergency Shelter"/>
    <x v="141"/>
    <m/>
    <n v="200000"/>
    <m/>
    <m/>
    <m/>
    <n v="200000"/>
    <s v="25 youth"/>
    <x v="67"/>
    <n v="206000"/>
    <s v="2023 Alcohol Tax-  Fund Balance"/>
    <m/>
  </r>
  <r>
    <x v="7"/>
    <d v="2023-03-07T00:00:00"/>
    <x v="2"/>
    <s v="Emergency Shelter"/>
    <x v="142"/>
    <m/>
    <n v="628600"/>
    <m/>
    <m/>
    <m/>
    <n v="628600"/>
    <s v="46 hotel rooms"/>
    <x v="67"/>
    <n v="206000"/>
    <s v="2023 Alcohol Tax-  Fund Balance"/>
    <m/>
  </r>
  <r>
    <x v="7"/>
    <d v="2023-03-07T00:00:00"/>
    <x v="2"/>
    <s v="Emergency Shelter"/>
    <x v="143"/>
    <m/>
    <n v="797922"/>
    <m/>
    <m/>
    <m/>
    <n v="797922"/>
    <s v="90 individuals"/>
    <x v="67"/>
    <n v="206000"/>
    <s v="2023 Alcohol Tax-  Fund Balance"/>
    <m/>
  </r>
  <r>
    <x v="7"/>
    <d v="2023-03-07T00:00:00"/>
    <x v="2"/>
    <s v="Emergency Shelter"/>
    <x v="144"/>
    <m/>
    <n v="1323789"/>
    <m/>
    <m/>
    <m/>
    <n v="1323789"/>
    <s v="113 hotel rooms"/>
    <x v="67"/>
    <n v="206000"/>
    <s v="2023 Alcohol Tax-  Fund Balance"/>
    <m/>
  </r>
  <r>
    <x v="7"/>
    <d v="2023-03-07T00:00:00"/>
    <x v="2"/>
    <s v="Emergency Shelter"/>
    <x v="145"/>
    <m/>
    <n v="2003891.73"/>
    <m/>
    <m/>
    <m/>
    <n v="2003891.73"/>
    <s v="345 individuals"/>
    <x v="67"/>
    <n v="206000"/>
    <s v="2023 Alcohol Tax-  Fund Balance"/>
    <m/>
  </r>
  <r>
    <x v="7"/>
    <d v="2022-12-06T00:00:00"/>
    <x v="2"/>
    <s v="Emergency Shelter"/>
    <x v="146"/>
    <m/>
    <n v="400000"/>
    <m/>
    <m/>
    <m/>
    <n v="400000"/>
    <m/>
    <x v="68"/>
    <n v="206000"/>
    <s v="2023 Alcohol Tax"/>
    <m/>
  </r>
  <r>
    <x v="7"/>
    <d v="2022-12-06T00:00:00"/>
    <x v="2"/>
    <s v="Emergency Shelter"/>
    <x v="147"/>
    <m/>
    <n v="445000"/>
    <m/>
    <m/>
    <m/>
    <n v="445000"/>
    <m/>
    <x v="68"/>
    <n v="206000"/>
    <s v="2023 Alcohol Tax"/>
    <m/>
  </r>
  <r>
    <x v="7"/>
    <d v="2023-04-25T00:00:00"/>
    <x v="2"/>
    <s v="Emergency Shelter"/>
    <x v="148"/>
    <m/>
    <n v="225000"/>
    <m/>
    <m/>
    <m/>
    <n v="225000"/>
    <s v="120 beds"/>
    <x v="69"/>
    <n v="206000"/>
    <s v="2023 Alcohol Tax-  Fund Balance"/>
    <s v="Grant agreement through AM 391-2023"/>
  </r>
  <r>
    <x v="7"/>
    <d v="2022-12-06T00:00:00"/>
    <x v="2"/>
    <s v="Emergency Shelter"/>
    <x v="149"/>
    <m/>
    <n v="550000"/>
    <m/>
    <m/>
    <m/>
    <n v="550000"/>
    <m/>
    <x v="68"/>
    <n v="206000"/>
    <s v="2023 Alcohol Tax"/>
    <m/>
  </r>
  <r>
    <x v="7"/>
    <d v="2023-04-25T00:00:00"/>
    <x v="0"/>
    <s v="Supportive housing &amp; services"/>
    <x v="150"/>
    <m/>
    <n v="250000"/>
    <m/>
    <m/>
    <m/>
    <n v="250000"/>
    <m/>
    <x v="69"/>
    <n v="206000"/>
    <s v="2023 Alcohol Tax-  Fund Balance"/>
    <m/>
  </r>
  <r>
    <x v="7"/>
    <d v="2022-12-06T00:00:00"/>
    <x v="2"/>
    <s v="Abatement"/>
    <x v="67"/>
    <m/>
    <n v="634290"/>
    <m/>
    <m/>
    <m/>
    <n v="634290"/>
    <m/>
    <x v="68"/>
    <n v="206000"/>
    <s v="2023 Alcohol Tax"/>
    <m/>
  </r>
  <r>
    <x v="7"/>
    <d v="2022-12-06T00:00:00"/>
    <x v="2"/>
    <s v="Administration, outreach &amp; planning"/>
    <x v="151"/>
    <m/>
    <n v="679079"/>
    <m/>
    <m/>
    <m/>
    <n v="679079"/>
    <m/>
    <x v="68"/>
    <n v="206000"/>
    <s v="2023 Alcohol Tax"/>
    <m/>
  </r>
  <r>
    <x v="7"/>
    <d v="2022-12-06T00:00:00"/>
    <x v="2"/>
    <s v="Outreach"/>
    <x v="152"/>
    <m/>
    <n v="700000"/>
    <m/>
    <m/>
    <m/>
    <n v="700000"/>
    <m/>
    <x v="68"/>
    <n v="206000"/>
    <s v="2023 Alcohol Tax"/>
    <m/>
  </r>
  <r>
    <x v="7"/>
    <d v="2023-04-25T00:00:00"/>
    <x v="0"/>
    <s v="Supportive housing &amp; services"/>
    <x v="153"/>
    <m/>
    <n v="250000"/>
    <m/>
    <m/>
    <m/>
    <n v="250000"/>
    <m/>
    <x v="69"/>
    <n v="206000"/>
    <s v="2023 Alcohol Tax-  Fund Balance"/>
    <s v="Grant agreement through AM 391-2023"/>
  </r>
  <r>
    <x v="7"/>
    <d v="2023-04-25T00:00:00"/>
    <x v="2"/>
    <s v="Emergency Shelter"/>
    <x v="154"/>
    <m/>
    <n v="326000"/>
    <m/>
    <m/>
    <m/>
    <n v="326000"/>
    <m/>
    <x v="69"/>
    <n v="206000"/>
    <s v="2023 Alcohol Tax-  Fund Balance"/>
    <m/>
  </r>
  <r>
    <x v="7"/>
    <d v="2023-04-25T00:00:00"/>
    <x v="2"/>
    <s v="Emergency Shelter"/>
    <x v="155"/>
    <m/>
    <n v="330000"/>
    <m/>
    <m/>
    <m/>
    <n v="330000"/>
    <m/>
    <x v="69"/>
    <n v="206000"/>
    <s v="2023 Alcohol Tax-  Fund Balance"/>
    <s v="Grant agreement through AM 391-2023"/>
  </r>
  <r>
    <x v="7"/>
    <d v="2023-04-25T00:00:00"/>
    <x v="2"/>
    <s v="Emergency Shelter"/>
    <x v="156"/>
    <m/>
    <n v="500000"/>
    <m/>
    <m/>
    <m/>
    <n v="500000"/>
    <m/>
    <x v="69"/>
    <n v="206000"/>
    <s v="2023 Alcohol Tax-  Fund Balance"/>
    <s v="Grant agreement through AM 391-2023"/>
  </r>
  <r>
    <x v="7"/>
    <d v="2022-12-06T00:00:00"/>
    <x v="2"/>
    <s v="Emergency Shelter"/>
    <x v="157"/>
    <m/>
    <n v="1330000"/>
    <m/>
    <m/>
    <m/>
    <n v="1330000"/>
    <m/>
    <x v="68"/>
    <n v="206000"/>
    <s v="2023 Alcohol Tax"/>
    <m/>
  </r>
  <r>
    <x v="7"/>
    <d v="2022-12-06T00:00:00"/>
    <x v="0"/>
    <s v="Supportive housing &amp; services"/>
    <x v="158"/>
    <m/>
    <n v="1800000"/>
    <m/>
    <m/>
    <m/>
    <n v="1800000"/>
    <m/>
    <x v="68"/>
    <n v="206000"/>
    <s v="2023 Alcohol Tax"/>
    <m/>
  </r>
  <r>
    <x v="7"/>
    <d v="2023-04-25T00:00:00"/>
    <x v="0"/>
    <s v="Supportive housing &amp; services"/>
    <x v="159"/>
    <m/>
    <n v="1000000"/>
    <m/>
    <m/>
    <m/>
    <n v="1000000"/>
    <m/>
    <x v="69"/>
    <n v="206000"/>
    <s v="2023 Alcohol Tax-  Fund Balance"/>
    <s v="Grant agreement through AM 391-2023"/>
  </r>
  <r>
    <x v="7"/>
    <d v="2022-12-06T00:00:00"/>
    <x v="2"/>
    <s v="Administration, outreach &amp; planning"/>
    <x v="160"/>
    <n v="129435"/>
    <m/>
    <m/>
    <m/>
    <m/>
    <n v="129435"/>
    <m/>
    <x v="68"/>
    <n v="101000"/>
    <s v="Areawide General Fund"/>
    <m/>
  </r>
  <r>
    <x v="7"/>
    <d v="2022-12-06T00:00:00"/>
    <x v="2"/>
    <s v="Emergency Shelter"/>
    <x v="161"/>
    <n v="730000"/>
    <m/>
    <m/>
    <m/>
    <m/>
    <n v="730000"/>
    <m/>
    <x v="68"/>
    <n v="101000"/>
    <s v="Areawide General Fund"/>
    <m/>
  </r>
  <r>
    <x v="7"/>
    <d v="2022-12-06T00:00:00"/>
    <x v="2"/>
    <s v="Emergency Shelter"/>
    <x v="24"/>
    <n v="735000"/>
    <m/>
    <m/>
    <m/>
    <m/>
    <n v="735000"/>
    <s v="150 individuals"/>
    <x v="68"/>
    <n v="101000"/>
    <s v="Areawide General Fund"/>
    <m/>
  </r>
  <r>
    <x v="7"/>
    <d v="2022-12-06T00:00:00"/>
    <x v="1"/>
    <s v="Administration, outreach &amp; planning"/>
    <x v="162"/>
    <n v="75000"/>
    <m/>
    <m/>
    <m/>
    <m/>
    <n v="75000"/>
    <m/>
    <x v="68"/>
    <n v="101000"/>
    <s v="Areawide General Fund"/>
    <m/>
  </r>
  <r>
    <x v="7"/>
    <d v="2023-04-25T00:00:00"/>
    <x v="2"/>
    <s v="Outreach"/>
    <x v="163"/>
    <m/>
    <n v="1150000"/>
    <m/>
    <m/>
    <m/>
    <n v="1150000"/>
    <m/>
    <x v="70"/>
    <n v="206000"/>
    <s v="2023 Alcohol Tax-  Fund Balance"/>
    <m/>
  </r>
  <r>
    <x v="7"/>
    <d v="2023-04-25T00:00:00"/>
    <x v="1"/>
    <s v="Administration, outreach &amp; planning"/>
    <x v="164"/>
    <n v="80000"/>
    <m/>
    <m/>
    <m/>
    <m/>
    <n v="80000"/>
    <m/>
    <x v="69"/>
    <n v="101000"/>
    <s v="Areawide General Fund"/>
    <m/>
  </r>
  <r>
    <x v="7"/>
    <d v="2023-04-25T00:00:00"/>
    <x v="1"/>
    <s v="Administration, outreach &amp; planning"/>
    <x v="165"/>
    <n v="100000"/>
    <m/>
    <m/>
    <m/>
    <m/>
    <n v="100000"/>
    <m/>
    <x v="69"/>
    <n v="10100"/>
    <s v="Areawide General Fund"/>
    <m/>
  </r>
  <r>
    <x v="7"/>
    <d v="2023-04-25T00:00:00"/>
    <x v="1"/>
    <s v="Capital Investment"/>
    <x v="166"/>
    <n v="757500"/>
    <m/>
    <m/>
    <m/>
    <m/>
    <n v="757500"/>
    <m/>
    <x v="69"/>
    <n v="101000"/>
    <s v="Areawide General Fund"/>
    <s v="Funds transferred to the Areawide Capital Improvement Projects Fund (401800) in AR 2023-169"/>
  </r>
  <r>
    <x v="7"/>
    <d v="2023-04-25T00:00:00"/>
    <x v="0"/>
    <s v="Administration, outreach &amp; planning"/>
    <x v="167"/>
    <n v="50000"/>
    <m/>
    <m/>
    <m/>
    <m/>
    <n v="50000"/>
    <m/>
    <x v="69"/>
    <n v="101000"/>
    <s v="Areawide General Fund"/>
    <m/>
  </r>
  <r>
    <x v="7"/>
    <d v="2023-04-25T00:00:00"/>
    <x v="0"/>
    <s v="Administration, outreach &amp; planning"/>
    <x v="168"/>
    <n v="50000"/>
    <m/>
    <m/>
    <m/>
    <m/>
    <n v="50000"/>
    <m/>
    <x v="69"/>
    <n v="101000"/>
    <s v="Areawide General Fund"/>
    <m/>
  </r>
  <r>
    <x v="7"/>
    <d v="2023-04-25T00:00:00"/>
    <x v="0"/>
    <s v="Supportive housing &amp; services"/>
    <x v="169"/>
    <n v="133885"/>
    <m/>
    <m/>
    <m/>
    <m/>
    <n v="133885"/>
    <m/>
    <x v="69"/>
    <n v="101000"/>
    <s v="Areawide General Fund"/>
    <m/>
  </r>
  <r>
    <x v="7"/>
    <d v="2023-04-25T00:00:00"/>
    <x v="0"/>
    <s v="Supportive housing &amp; services"/>
    <x v="153"/>
    <n v="250000"/>
    <m/>
    <m/>
    <m/>
    <m/>
    <n v="250000"/>
    <m/>
    <x v="69"/>
    <n v="101000"/>
    <s v="Areawide General Fund"/>
    <s v="Grant agreement through AM 391-2023"/>
  </r>
  <r>
    <x v="7"/>
    <d v="2023-04-25T00:00:00"/>
    <x v="0"/>
    <s v="Supportive housing &amp; services"/>
    <x v="170"/>
    <n v="500000"/>
    <m/>
    <m/>
    <m/>
    <m/>
    <n v="500000"/>
    <m/>
    <x v="69"/>
    <n v="101000"/>
    <s v="Areawide General Fund"/>
    <s v="Grant agreement through AM 391-2023"/>
  </r>
  <r>
    <x v="7"/>
    <d v="2023-04-25T00:00:00"/>
    <x v="2"/>
    <s v="Emergency Shelter"/>
    <x v="171"/>
    <m/>
    <n v="250000"/>
    <m/>
    <m/>
    <m/>
    <n v="250000"/>
    <m/>
    <x v="71"/>
    <n v="206000"/>
    <s v="Alcohol Tax Fund Balance"/>
    <m/>
  </r>
  <r>
    <x v="7"/>
    <d v="2023-05-09T00:00:00"/>
    <x v="1"/>
    <s v="Administration, outreach &amp; planning"/>
    <x v="172"/>
    <n v="60000"/>
    <m/>
    <m/>
    <m/>
    <m/>
    <n v="60000"/>
    <m/>
    <x v="72"/>
    <s v="101000 and 221000"/>
    <s v="Areawide General Fund and HLB"/>
    <m/>
  </r>
  <r>
    <x v="7"/>
    <d v="2023-05-23T00:00:00"/>
    <x v="2"/>
    <s v="Emergency Shelter"/>
    <x v="173"/>
    <m/>
    <m/>
    <m/>
    <m/>
    <m/>
    <n v="0"/>
    <m/>
    <x v="73"/>
    <n v="20600"/>
    <s v="2023 Alcohol Tax"/>
    <s v="Funds were appropriated under AR 2023-150"/>
  </r>
  <r>
    <x v="7"/>
    <d v="2023-06-20T00:00:00"/>
    <x v="2"/>
    <s v="Outreach"/>
    <x v="174"/>
    <m/>
    <m/>
    <m/>
    <m/>
    <m/>
    <n v="0"/>
    <m/>
    <x v="74"/>
    <n v="241900"/>
    <s v="Federal Grant Fund"/>
    <m/>
  </r>
  <r>
    <x v="7"/>
    <d v="2023-06-20T00:00:00"/>
    <x v="1"/>
    <s v="Capital Investment"/>
    <x v="175"/>
    <m/>
    <m/>
    <m/>
    <m/>
    <m/>
    <n v="0"/>
    <m/>
    <x v="74"/>
    <n v="241900"/>
    <s v="Federal Grant Fund"/>
    <m/>
  </r>
  <r>
    <x v="7"/>
    <d v="2023-06-20T00:00:00"/>
    <x v="0"/>
    <s v="Supportive housing &amp; services"/>
    <x v="176"/>
    <m/>
    <m/>
    <m/>
    <m/>
    <m/>
    <n v="0"/>
    <m/>
    <x v="74"/>
    <n v="241900"/>
    <s v="Federal Grant Fund"/>
    <m/>
  </r>
  <r>
    <x v="7"/>
    <d v="2023-06-20T00:00:00"/>
    <x v="0"/>
    <s v="Supportive housing &amp; services"/>
    <x v="177"/>
    <m/>
    <m/>
    <m/>
    <m/>
    <m/>
    <n v="0"/>
    <m/>
    <x v="74"/>
    <n v="241900"/>
    <s v="Federal Grant Fund"/>
    <m/>
  </r>
  <r>
    <x v="7"/>
    <d v="2023-06-20T00:00:00"/>
    <x v="0"/>
    <s v="Supportive housing &amp; services"/>
    <x v="178"/>
    <m/>
    <m/>
    <m/>
    <m/>
    <m/>
    <n v="0"/>
    <m/>
    <x v="74"/>
    <n v="241900"/>
    <s v="Federal Grant Fund"/>
    <m/>
  </r>
  <r>
    <x v="7"/>
    <d v="2023-06-20T00:00:00"/>
    <x v="0"/>
    <s v="Supportive housing &amp; services"/>
    <x v="179"/>
    <m/>
    <m/>
    <m/>
    <m/>
    <m/>
    <n v="0"/>
    <m/>
    <x v="74"/>
    <n v="241900"/>
    <s v="Federal Grant Fund"/>
    <m/>
  </r>
  <r>
    <x v="7"/>
    <d v="2023-06-20T00:00:00"/>
    <x v="0"/>
    <s v="Supportive housing &amp; services"/>
    <x v="180"/>
    <m/>
    <m/>
    <m/>
    <m/>
    <m/>
    <n v="0"/>
    <m/>
    <x v="74"/>
    <n v="241900"/>
    <s v="Federal Grant Fund"/>
    <m/>
  </r>
  <r>
    <x v="7"/>
    <d v="2023-07-11T00:00:00"/>
    <x v="1"/>
    <s v="Legislation"/>
    <x v="181"/>
    <m/>
    <m/>
    <m/>
    <m/>
    <m/>
    <n v="0"/>
    <m/>
    <x v="75"/>
    <m/>
    <m/>
    <s v="An ordinance amending Anchorage Municipal Code Title 21 in order to amend the site access development standards and achieve comprehensive plan goals for infill and redevelopment, housing, and accessible land use"/>
  </r>
  <r>
    <x v="7"/>
    <d v="2023-07-11T00:00:00"/>
    <x v="1"/>
    <s v="Capital Investment"/>
    <x v="182"/>
    <m/>
    <m/>
    <m/>
    <m/>
    <m/>
    <n v="0"/>
    <m/>
    <x v="76"/>
    <n v="401800"/>
    <s v="Areawide General Fund"/>
    <s v="Funded by AR 2023 - 102 (S) as Amended with Mayor Vetoes"/>
  </r>
  <r>
    <x v="7"/>
    <d v="2023-07-11T00:00:00"/>
    <x v="0"/>
    <s v="Supportive housing &amp; services"/>
    <x v="183"/>
    <m/>
    <m/>
    <m/>
    <m/>
    <m/>
    <n v="0"/>
    <m/>
    <x v="77"/>
    <n v="20600"/>
    <s v="2022 Alcohol Tax - Fund Balance"/>
    <s v="Awarded to Henning, Inc in AM 549-2023"/>
  </r>
  <r>
    <x v="7"/>
    <d v="2023-08-15T00:00:00"/>
    <x v="0"/>
    <s v="Supportive housing &amp; services"/>
    <x v="184"/>
    <m/>
    <m/>
    <m/>
    <n v="2912048"/>
    <m/>
    <n v="2912048"/>
    <m/>
    <x v="78"/>
    <n v="241900"/>
    <s v="Federal Grant Fund, DHHS"/>
    <m/>
  </r>
  <r>
    <x v="7"/>
    <d v="2023-08-22T00:00:00"/>
    <x v="1"/>
    <s v="Legislation"/>
    <x v="185"/>
    <m/>
    <m/>
    <m/>
    <m/>
    <m/>
    <n v="0"/>
    <m/>
    <x v="79"/>
    <m/>
    <m/>
    <s v="An ordinance to create a more flexible R-4A zoning district to remove barriers to infill development and help MOA provide the framework for additional housing in areas designated for that use by the Anchorage 2040 Land Use Plan"/>
  </r>
  <r>
    <x v="7"/>
    <d v="2023-08-22T00:00:00"/>
    <x v="1"/>
    <s v="Legislation"/>
    <x v="186"/>
    <m/>
    <m/>
    <m/>
    <m/>
    <m/>
    <n v="0"/>
    <m/>
    <x v="80"/>
    <m/>
    <m/>
    <m/>
  </r>
  <r>
    <x v="7"/>
    <d v="2023-09-05T00:00:00"/>
    <x v="2"/>
    <s v="Abatement"/>
    <x v="187"/>
    <m/>
    <m/>
    <m/>
    <m/>
    <m/>
    <n v="0"/>
    <m/>
    <x v="81"/>
    <n v="206000"/>
    <s v="2023 Alcohol Tax"/>
    <s v="From unspent alcohol tax funds for sheltering"/>
  </r>
  <r>
    <x v="7"/>
    <d v="2023-09-12T00:00:00"/>
    <x v="1"/>
    <s v="Rehabilitation of existing housing"/>
    <x v="188"/>
    <m/>
    <m/>
    <m/>
    <m/>
    <m/>
    <n v="0"/>
    <m/>
    <x v="82"/>
    <n v="401800"/>
    <s v="Areawide General Capital Improvement Fund"/>
    <m/>
  </r>
  <r>
    <x v="7"/>
    <d v="2023-09-12T00:00:00"/>
    <x v="2"/>
    <s v="Emergency Shelter"/>
    <x v="189"/>
    <m/>
    <m/>
    <m/>
    <m/>
    <m/>
    <n v="0"/>
    <m/>
    <x v="82"/>
    <n v="401800"/>
    <s v="Areawide General Capital Improvement Fund"/>
    <m/>
  </r>
  <r>
    <x v="7"/>
    <d v="2023-09-12T00:00:00"/>
    <x v="2"/>
    <s v="Emergency Shelter"/>
    <x v="190"/>
    <m/>
    <m/>
    <m/>
    <m/>
    <m/>
    <n v="0"/>
    <m/>
    <x v="82"/>
    <n v="206000"/>
    <s v="Alcohol Tax Fund Balance"/>
    <m/>
  </r>
  <r>
    <x v="7"/>
    <d v="2023-09-12T00:00:00"/>
    <x v="2"/>
    <s v="Emergency Shelter"/>
    <x v="191"/>
    <m/>
    <m/>
    <m/>
    <m/>
    <m/>
    <n v="0"/>
    <m/>
    <x v="82"/>
    <n v="241900"/>
    <s v="Federal Grant Fund"/>
    <m/>
  </r>
  <r>
    <x v="7"/>
    <d v="2023-09-26T00:00:00"/>
    <x v="2"/>
    <s v="Emergency Shelter"/>
    <x v="192"/>
    <m/>
    <m/>
    <m/>
    <m/>
    <m/>
    <n v="0"/>
    <m/>
    <x v="83"/>
    <n v="241900"/>
    <s v="HUS CDBG-COVID funds"/>
    <m/>
  </r>
  <r>
    <x v="7"/>
    <d v="2023-09-26T00:00:00"/>
    <x v="2"/>
    <s v="Emergency Shelter"/>
    <x v="193"/>
    <m/>
    <m/>
    <m/>
    <m/>
    <m/>
    <n v="0"/>
    <m/>
    <x v="84"/>
    <n v="206000"/>
    <s v="Alcohol Tax Fund Balance"/>
    <m/>
  </r>
  <r>
    <x v="7"/>
    <d v="2023-09-26T00:00:00"/>
    <x v="2"/>
    <s v="Emergency Shelter"/>
    <x v="194"/>
    <m/>
    <m/>
    <m/>
    <m/>
    <m/>
    <n v="0"/>
    <m/>
    <x v="84"/>
    <n v="241900"/>
    <s v="Federal Grant Fund"/>
    <s v="unspent ARPA funds AR 2022-361 Sullivan exit"/>
  </r>
  <r>
    <x v="7"/>
    <d v="2023-09-26T00:00:00"/>
    <x v="2"/>
    <s v="Emergency Shelter"/>
    <x v="195"/>
    <m/>
    <m/>
    <m/>
    <m/>
    <m/>
    <n v="0"/>
    <m/>
    <x v="85"/>
    <n v="206000"/>
    <s v="Alcohol Tax Fund Balance"/>
    <m/>
  </r>
  <r>
    <x v="7"/>
    <d v="2023-10-16T00:00:00"/>
    <x v="2"/>
    <s v="Emergency Shelter"/>
    <x v="196"/>
    <m/>
    <n v="432729"/>
    <m/>
    <m/>
    <m/>
    <n v="432729"/>
    <m/>
    <x v="86"/>
    <n v="206000"/>
    <s v="Alcohol Tax"/>
    <m/>
  </r>
  <r>
    <x v="7"/>
    <d v="2023-10-16T00:00:00"/>
    <x v="2"/>
    <s v="Emergency Shelter"/>
    <x v="197"/>
    <n v="304172.48"/>
    <m/>
    <m/>
    <m/>
    <m/>
    <n v="304172.48"/>
    <m/>
    <x v="87"/>
    <n v="190000"/>
    <s v="Operating Funds"/>
    <m/>
  </r>
  <r>
    <x v="7"/>
    <d v="2023-10-16T00:00:00"/>
    <x v="2"/>
    <s v="Emergency Shelter"/>
    <x v="197"/>
    <m/>
    <n v="1834228"/>
    <m/>
    <m/>
    <m/>
    <n v="1834228"/>
    <m/>
    <x v="87"/>
    <n v="206000"/>
    <s v="Alcohol Tax"/>
    <m/>
  </r>
  <r>
    <x v="7"/>
    <d v="2023-10-16T00:00:00"/>
    <x v="2"/>
    <s v="Emergency Shelter"/>
    <x v="198"/>
    <n v="323400"/>
    <m/>
    <m/>
    <m/>
    <m/>
    <n v="323400"/>
    <m/>
    <x v="88"/>
    <n v="190000"/>
    <s v="Operating Funds, AHD"/>
    <m/>
  </r>
  <r>
    <x v="7"/>
    <d v="2023-10-16T00:00:00"/>
    <x v="2"/>
    <s v="Emergency Shelter"/>
    <x v="198"/>
    <m/>
    <n v="508200"/>
    <m/>
    <m/>
    <m/>
    <n v="508200"/>
    <m/>
    <x v="88"/>
    <n v="206000"/>
    <s v="Alcohol Tax Fund"/>
    <m/>
  </r>
  <r>
    <x v="8"/>
    <d v="2023-11-21T00:00:00"/>
    <x v="1"/>
    <s v="Supportive housing &amp; services"/>
    <x v="199"/>
    <m/>
    <n v="1800000"/>
    <m/>
    <m/>
    <m/>
    <n v="1800000"/>
    <m/>
    <x v="89"/>
    <n v="206000"/>
    <s v="2024 Alcohol Tax Fund"/>
    <m/>
  </r>
  <r>
    <x v="8"/>
    <d v="2023-11-21T00:00:00"/>
    <x v="2"/>
    <s v="Administration, outreach &amp; planning"/>
    <x v="200"/>
    <m/>
    <n v="703877"/>
    <m/>
    <m/>
    <m/>
    <n v="703877"/>
    <m/>
    <x v="89"/>
    <n v="206000"/>
    <s v="2024 Alcohol Tax Fund"/>
    <m/>
  </r>
  <r>
    <x v="8"/>
    <d v="2023-11-21T00:00:00"/>
    <x v="2"/>
    <s v="Emergency Shelter"/>
    <x v="201"/>
    <m/>
    <n v="1330000"/>
    <m/>
    <m/>
    <m/>
    <n v="1330000"/>
    <m/>
    <x v="89"/>
    <n v="206000"/>
    <s v="2024 Alcohol Tax Fund"/>
    <m/>
  </r>
  <r>
    <x v="8"/>
    <d v="2023-11-21T00:00:00"/>
    <x v="2"/>
    <s v="Emergency Shelter"/>
    <x v="202"/>
    <m/>
    <n v="550000"/>
    <m/>
    <m/>
    <m/>
    <n v="550000"/>
    <m/>
    <x v="89"/>
    <n v="206000"/>
    <s v="2024 Alcohol Tax Fund"/>
    <m/>
  </r>
  <r>
    <x v="8"/>
    <d v="2023-11-21T00:00:00"/>
    <x v="2"/>
    <s v="Emergency Shelter"/>
    <x v="203"/>
    <m/>
    <n v="445000"/>
    <m/>
    <m/>
    <m/>
    <n v="445000"/>
    <m/>
    <x v="89"/>
    <n v="206000"/>
    <s v="2024 Alcohol Tax Fund"/>
    <m/>
  </r>
  <r>
    <x v="8"/>
    <d v="2023-11-21T00:00:00"/>
    <x v="2"/>
    <s v="Outreach"/>
    <x v="204"/>
    <m/>
    <n v="700000"/>
    <m/>
    <m/>
    <m/>
    <n v="700000"/>
    <m/>
    <x v="89"/>
    <n v="206000"/>
    <s v="2024 Alcohol Tax Fund"/>
    <m/>
  </r>
  <r>
    <x v="8"/>
    <d v="2023-11-21T00:00:00"/>
    <x v="2"/>
    <s v="Emergency Shelter"/>
    <x v="205"/>
    <m/>
    <n v="600000"/>
    <m/>
    <m/>
    <m/>
    <n v="600000"/>
    <m/>
    <x v="89"/>
    <n v="206000"/>
    <s v="2024 Alcohol Tax Fund"/>
    <m/>
  </r>
  <r>
    <x v="8"/>
    <d v="2023-11-21T00:00:00"/>
    <x v="2"/>
    <s v="Emergency Shelter"/>
    <x v="206"/>
    <m/>
    <n v="3500000"/>
    <m/>
    <m/>
    <m/>
    <n v="3500000"/>
    <m/>
    <x v="89"/>
    <n v="206000"/>
    <s v="2024 Alcohol Tax Fund"/>
    <m/>
  </r>
  <r>
    <x v="8"/>
    <d v="2023-11-21T00:00:00"/>
    <x v="2"/>
    <s v="Emergency Shelter"/>
    <x v="207"/>
    <m/>
    <n v="200000"/>
    <m/>
    <m/>
    <m/>
    <n v="200000"/>
    <m/>
    <x v="89"/>
    <n v="206000"/>
    <s v="2024 Alcohol Tax Fund"/>
    <m/>
  </r>
  <r>
    <x v="8"/>
    <d v="2023-11-21T00:00:00"/>
    <x v="2"/>
    <s v="Capital Investment"/>
    <x v="208"/>
    <m/>
    <n v="500000"/>
    <m/>
    <m/>
    <m/>
    <n v="500000"/>
    <m/>
    <x v="89"/>
    <n v="206000"/>
    <s v="2024 Alcohol Tax Fund"/>
    <m/>
  </r>
  <r>
    <x v="8"/>
    <d v="2023-11-21T00:00:00"/>
    <x v="2"/>
    <s v="Emergency Shelter"/>
    <x v="209"/>
    <m/>
    <n v="873237"/>
    <m/>
    <m/>
    <m/>
    <n v="873237"/>
    <m/>
    <x v="89"/>
    <n v="206000"/>
    <s v="2024 Alcohol Tax Fund"/>
    <m/>
  </r>
  <r>
    <x v="8"/>
    <d v="2023-11-21T00:00:00"/>
    <x v="1"/>
    <s v="Supportive housing &amp; services"/>
    <x v="210"/>
    <m/>
    <n v="1500000"/>
    <m/>
    <m/>
    <m/>
    <n v="1500000"/>
    <m/>
    <x v="89"/>
    <n v="206000"/>
    <s v="2024 Alcohol Tax Fund"/>
    <m/>
  </r>
  <r>
    <x v="8"/>
    <d v="2023-11-21T00:00:00"/>
    <x v="2"/>
    <s v="Abatement"/>
    <x v="211"/>
    <m/>
    <n v="665491"/>
    <m/>
    <m/>
    <m/>
    <n v="665491"/>
    <m/>
    <x v="89"/>
    <n v="206000"/>
    <s v="2024 Alcohol Tax Fund"/>
    <m/>
  </r>
  <r>
    <x v="8"/>
    <d v="2023-11-21T00:00:00"/>
    <x v="2"/>
    <s v="Administration, outreach &amp; planning"/>
    <x v="212"/>
    <m/>
    <n v="150000"/>
    <m/>
    <m/>
    <m/>
    <n v="150000"/>
    <m/>
    <x v="89"/>
    <n v="206000"/>
    <s v="2024 Alcohol Tax Fund"/>
    <m/>
  </r>
  <r>
    <x v="7"/>
    <d v="2023-12-19T00:00:00"/>
    <x v="1"/>
    <s v="Legislation"/>
    <x v="213"/>
    <m/>
    <m/>
    <m/>
    <m/>
    <m/>
    <n v="0"/>
    <m/>
    <x v="90"/>
    <m/>
    <m/>
    <m/>
  </r>
  <r>
    <x v="8"/>
    <d v="2023-12-19T00:00:00"/>
    <x v="0"/>
    <s v="Outreach"/>
    <x v="214"/>
    <m/>
    <m/>
    <m/>
    <m/>
    <m/>
    <n v="0"/>
    <m/>
    <x v="91"/>
    <n v="206000"/>
    <s v="2024 Alcohol Tax Fund"/>
    <m/>
  </r>
  <r>
    <x v="8"/>
    <d v="2023-12-19T00:00:00"/>
    <x v="2"/>
    <s v="Emergency Shelter"/>
    <x v="215"/>
    <m/>
    <m/>
    <m/>
    <m/>
    <m/>
    <n v="0"/>
    <m/>
    <x v="92"/>
    <n v="206000"/>
    <s v="2024 Alcohol Tax Fund"/>
    <m/>
  </r>
  <r>
    <x v="8"/>
    <d v="2023-12-19T00:00:00"/>
    <x v="2"/>
    <s v="Emergency Shelter"/>
    <x v="216"/>
    <m/>
    <m/>
    <m/>
    <m/>
    <m/>
    <n v="0"/>
    <m/>
    <x v="93"/>
    <n v="206000"/>
    <s v="2024 Alcohol Tax Fund"/>
    <m/>
  </r>
  <r>
    <x v="8"/>
    <d v="2023-12-19T00:00:00"/>
    <x v="2"/>
    <s v="Emergency Shelter"/>
    <x v="217"/>
    <m/>
    <m/>
    <m/>
    <m/>
    <m/>
    <n v="0"/>
    <m/>
    <x v="94"/>
    <n v="206000"/>
    <s v="2024 Alcohol Tax Fund"/>
    <m/>
  </r>
  <r>
    <x v="7"/>
    <d v="2023-12-19T00:00:00"/>
    <x v="2"/>
    <s v="Emergency Shelter"/>
    <x v="218"/>
    <m/>
    <m/>
    <m/>
    <m/>
    <m/>
    <n v="0"/>
    <m/>
    <x v="95"/>
    <n v="206000"/>
    <s v="2024 Alcohol Tax Fund"/>
    <m/>
  </r>
  <r>
    <x v="8"/>
    <d v="2024-01-16T00:00:00"/>
    <x v="1"/>
    <s v="Supportive housing &amp; services"/>
    <x v="219"/>
    <m/>
    <m/>
    <m/>
    <m/>
    <m/>
    <n v="0"/>
    <m/>
    <x v="96"/>
    <n v="206000"/>
    <s v="Alcohol Tax Fund Balance"/>
    <m/>
  </r>
  <r>
    <x v="8"/>
    <d v="2024-01-16T00:00:00"/>
    <x v="2"/>
    <s v="Emergency Shelter"/>
    <x v="220"/>
    <m/>
    <m/>
    <m/>
    <m/>
    <m/>
    <n v="0"/>
    <m/>
    <x v="97"/>
    <n v="206000"/>
    <s v="Alcohol Tax Fund Balance"/>
    <m/>
  </r>
  <r>
    <x v="8"/>
    <d v="2024-01-23T00:00:00"/>
    <x v="2"/>
    <s v="Emergency Shelter"/>
    <x v="221"/>
    <m/>
    <m/>
    <m/>
    <m/>
    <m/>
    <n v="0"/>
    <m/>
    <x v="98"/>
    <n v="101000"/>
    <s v="Areawide General Fund"/>
    <m/>
  </r>
  <r>
    <x v="8"/>
    <d v="2024-01-23T00:00:00"/>
    <x v="2"/>
    <s v="Emergency Shelter"/>
    <x v="222"/>
    <m/>
    <m/>
    <m/>
    <m/>
    <m/>
    <n v="0"/>
    <m/>
    <x v="98"/>
    <n v="206000"/>
    <s v="Alcohol Tax Fund Balance"/>
    <m/>
  </r>
  <r>
    <x v="8"/>
    <d v="2024-03-05T00:00:00"/>
    <x v="2"/>
    <s v="Emergency Shelter"/>
    <x v="223"/>
    <m/>
    <m/>
    <m/>
    <m/>
    <m/>
    <n v="0"/>
    <m/>
    <x v="99"/>
    <n v="241900"/>
    <s v="Federal Grant Fund"/>
    <m/>
  </r>
  <r>
    <x v="8"/>
    <d v="2024-04-09T00:00:00"/>
    <x v="2"/>
    <s v="Emergency Shelter"/>
    <x v="224"/>
    <m/>
    <n v="647044"/>
    <m/>
    <m/>
    <m/>
    <n v="647044"/>
    <m/>
    <x v="100"/>
    <n v="206000"/>
    <s v="2024 Alcohol Tax Fund"/>
    <m/>
  </r>
  <r>
    <x v="8"/>
    <d v="2024-04-09T00:00:00"/>
    <x v="2"/>
    <s v="Emergency Shelter"/>
    <x v="225"/>
    <m/>
    <m/>
    <m/>
    <m/>
    <m/>
    <n v="0"/>
    <m/>
    <x v="101"/>
    <n v="206000"/>
    <s v="2024 Alcohol Tax Fund"/>
    <m/>
  </r>
  <r>
    <x v="8"/>
    <d v="2024-04-23T00:00:00"/>
    <x v="1"/>
    <s v="Supportive housing &amp; services"/>
    <x v="226"/>
    <m/>
    <m/>
    <m/>
    <m/>
    <m/>
    <m/>
    <m/>
    <x v="102"/>
    <n v="206000"/>
    <s v="2024 Alcohol Tax Fund"/>
    <m/>
  </r>
  <r>
    <x v="8"/>
    <d v="2024-04-23T00:00:00"/>
    <x v="1"/>
    <s v="Supportive housing &amp; services"/>
    <x v="227"/>
    <m/>
    <m/>
    <m/>
    <n v="568064"/>
    <m/>
    <n v="568064"/>
    <m/>
    <x v="103"/>
    <n v="241900"/>
    <s v="Federal Grant Fund"/>
    <m/>
  </r>
  <r>
    <x v="8"/>
    <d v="2024-05-21T00:00:00"/>
    <x v="2"/>
    <s v="Emergency Shelter"/>
    <x v="228"/>
    <m/>
    <m/>
    <m/>
    <m/>
    <m/>
    <n v="0"/>
    <m/>
    <x v="104"/>
    <s v="2900000967"/>
    <s v="Pay for Success Grant"/>
    <m/>
  </r>
  <r>
    <x v="8"/>
    <d v="2024-06-25T00:00:00"/>
    <x v="2"/>
    <s v="Emergency Shelter"/>
    <x v="229"/>
    <m/>
    <m/>
    <m/>
    <m/>
    <m/>
    <n v="0"/>
    <m/>
    <x v="105"/>
    <s v="2900000967"/>
    <s v="Pay for Success Grant"/>
    <m/>
  </r>
  <r>
    <x v="8"/>
    <d v="2024-06-25T00:00:00"/>
    <x v="2"/>
    <s v="Emergency Shelter"/>
    <x v="230"/>
    <m/>
    <m/>
    <m/>
    <m/>
    <m/>
    <n v="0"/>
    <m/>
    <x v="106"/>
    <s v="2900001147"/>
    <s v="ECWS Non-Emerg. Transport. Account"/>
    <m/>
  </r>
  <r>
    <x v="8"/>
    <d v="2024-06-25T00:00:00"/>
    <x v="2"/>
    <s v="Emergency Shelter"/>
    <x v="231"/>
    <m/>
    <m/>
    <m/>
    <m/>
    <m/>
    <n v="0"/>
    <m/>
    <x v="107"/>
    <s v="2900000967"/>
    <s v="Pay for Success Grant"/>
    <m/>
  </r>
  <r>
    <x v="8"/>
    <d v="2024-06-25T00:00:00"/>
    <x v="2"/>
    <s v="Emergency Shelter"/>
    <x v="232"/>
    <m/>
    <m/>
    <m/>
    <m/>
    <m/>
    <n v="0"/>
    <m/>
    <x v="108"/>
    <n v="206000"/>
    <s v="2024 Alcohol Tax Fund"/>
    <m/>
  </r>
  <r>
    <x v="8"/>
    <d v="2024-06-25T00:00:00"/>
    <x v="2"/>
    <s v="Emergency Shelter"/>
    <x v="233"/>
    <m/>
    <m/>
    <m/>
    <m/>
    <m/>
    <n v="0"/>
    <m/>
    <x v="109"/>
    <n v="206000"/>
    <s v="2024 Alcohol Tax Fund"/>
    <m/>
  </r>
  <r>
    <x v="8"/>
    <d v="2024-07-16T00:00:00"/>
    <x v="2"/>
    <s v="Emergency Shelter"/>
    <x v="234"/>
    <m/>
    <m/>
    <m/>
    <m/>
    <m/>
    <n v="0"/>
    <m/>
    <x v="110"/>
    <s v="206000"/>
    <s v="2024 Alcohol Tax Fund"/>
    <m/>
  </r>
  <r>
    <x v="8"/>
    <d v="2024-07-16T00:00:00"/>
    <x v="0"/>
    <s v="Supportive housing &amp; services"/>
    <x v="235"/>
    <m/>
    <m/>
    <m/>
    <n v="141934"/>
    <m/>
    <n v="141934"/>
    <m/>
    <x v="111"/>
    <s v="231900"/>
    <s v="State grant pass thru- AHFC"/>
    <m/>
  </r>
  <r>
    <x v="8"/>
    <d v="2024-07-19T00:00:00"/>
    <x v="2"/>
    <s v="Emergency Shelter"/>
    <x v="236"/>
    <m/>
    <m/>
    <m/>
    <m/>
    <m/>
    <n v="0"/>
    <m/>
    <x v="112"/>
    <n v="231900"/>
    <s v="State grant pass thru- DCCED"/>
    <m/>
  </r>
  <r>
    <x v="8"/>
    <d v="2024-07-19T00:00:00"/>
    <x v="2"/>
    <s v="Emergency Shelter"/>
    <x v="237"/>
    <m/>
    <m/>
    <m/>
    <m/>
    <m/>
    <n v="0"/>
    <m/>
    <x v="113"/>
    <n v="231900"/>
    <s v="State grant pass thru- DCCED"/>
    <m/>
  </r>
  <r>
    <x v="8"/>
    <d v="2024-07-30T00:00:00"/>
    <x v="2"/>
    <s v="Emergency Shelter"/>
    <x v="238"/>
    <m/>
    <m/>
    <m/>
    <n v="4000000"/>
    <m/>
    <n v="4000000"/>
    <m/>
    <x v="114"/>
    <s v="231900"/>
    <s v="State grant pass thru- DCCED"/>
    <m/>
  </r>
  <r>
    <x v="8"/>
    <d v="2024-08-13T00:00:00"/>
    <x v="2"/>
    <s v="Emergency Shelter"/>
    <x v="239"/>
    <m/>
    <m/>
    <m/>
    <m/>
    <m/>
    <n v="0"/>
    <m/>
    <x v="115"/>
    <s v="206000"/>
    <s v="2024 Alcohol Tax Fund"/>
    <m/>
  </r>
  <r>
    <x v="8"/>
    <d v="2024-08-13T00:00:00"/>
    <x v="2"/>
    <s v="Emergency Shelter"/>
    <x v="240"/>
    <m/>
    <m/>
    <m/>
    <m/>
    <m/>
    <n v="0"/>
    <m/>
    <x v="116"/>
    <s v="206000"/>
    <s v="2024 Alcohol Tax Fund"/>
    <m/>
  </r>
  <r>
    <x v="8"/>
    <d v="2024-08-13T00:00:00"/>
    <x v="1"/>
    <s v="Administration, outreach &amp; planning"/>
    <x v="241"/>
    <m/>
    <m/>
    <m/>
    <m/>
    <m/>
    <n v="0"/>
    <m/>
    <x v="117"/>
    <m/>
    <m/>
    <m/>
  </r>
  <r>
    <x v="8"/>
    <d v="2024-08-13T00:00:00"/>
    <x v="2"/>
    <s v="Emergency Shelter"/>
    <x v="242"/>
    <m/>
    <m/>
    <m/>
    <m/>
    <m/>
    <n v="0"/>
    <m/>
    <x v="118"/>
    <m/>
    <m/>
    <m/>
  </r>
  <r>
    <x v="8"/>
    <d v="2024-10-08T00:00:00"/>
    <x v="0"/>
    <s v="Rehabilitation of existing housing"/>
    <x v="243"/>
    <m/>
    <m/>
    <m/>
    <n v="400000"/>
    <m/>
    <n v="400000"/>
    <m/>
    <x v="119"/>
    <n v="2000166"/>
    <s v="CDBG Entitlement"/>
    <m/>
  </r>
  <r>
    <x v="8"/>
    <d v="2024-10-08T00:00:00"/>
    <x v="2"/>
    <s v="Emergency Shelter"/>
    <x v="244"/>
    <m/>
    <m/>
    <m/>
    <m/>
    <m/>
    <n v="0"/>
    <m/>
    <x v="120"/>
    <m/>
    <m/>
    <m/>
  </r>
  <r>
    <x v="8"/>
    <d v="2024-10-08T00:00:00"/>
    <x v="2"/>
    <s v="Emergency Shelter"/>
    <x v="245"/>
    <n v="2320080"/>
    <m/>
    <m/>
    <n v="1267520"/>
    <m/>
    <n v="3587600"/>
    <m/>
    <x v="121"/>
    <s v="231900, 101000"/>
    <s v="Subject to appropiration of Sprung structure sale; 2024 state capital grant"/>
    <m/>
  </r>
  <r>
    <x v="8"/>
    <d v="2024-10-08T00:00:00"/>
    <x v="2"/>
    <s v="Emergency Shelter"/>
    <x v="246"/>
    <n v="1049040"/>
    <m/>
    <m/>
    <n v="690618"/>
    <m/>
    <n v="1739658"/>
    <m/>
    <x v="122"/>
    <s v="231900"/>
    <s v="Subject to appropiration of Sprung structure sale; 2024 state capital grant"/>
    <m/>
  </r>
  <r>
    <x v="8"/>
    <d v="2024-10-22T00:00:00"/>
    <x v="2"/>
    <s v="Emergency Shelter"/>
    <x v="247"/>
    <n v="1099008"/>
    <m/>
    <m/>
    <n v="2612952"/>
    <m/>
    <n v="3711960"/>
    <m/>
    <x v="123"/>
    <s v="241900"/>
    <s v="CBDG-CV3, CBDG-CV1, 10100 subject to appropriation of sale of sprung structure"/>
    <m/>
  </r>
  <r>
    <x v="8"/>
    <d v="2024-10-22T00:00:00"/>
    <x v="2"/>
    <s v="Administration, outreach &amp; planning"/>
    <x v="248"/>
    <n v="60000"/>
    <m/>
    <m/>
    <m/>
    <m/>
    <n v="60000"/>
    <m/>
    <x v="124"/>
    <s v="101000"/>
    <s v="operating budget"/>
    <m/>
  </r>
  <r>
    <x v="8"/>
    <d v="2024-11-19T00:00:00"/>
    <x v="2"/>
    <s v="Supportive housing &amp; services"/>
    <x v="249"/>
    <m/>
    <m/>
    <m/>
    <n v="979250"/>
    <m/>
    <n v="979250"/>
    <m/>
    <x v="125"/>
    <m/>
    <m/>
    <m/>
  </r>
  <r>
    <x v="8"/>
    <d v="2024-11-19T00:00:00"/>
    <x v="2"/>
    <s v="Emergency Shelter"/>
    <x v="250"/>
    <m/>
    <m/>
    <m/>
    <m/>
    <m/>
    <n v="0"/>
    <m/>
    <x v="126"/>
    <s v="206000"/>
    <s v="2024 Alcohol Tax Fund"/>
    <m/>
  </r>
  <r>
    <x v="8"/>
    <d v="2024-12-19T00:00:00"/>
    <x v="2"/>
    <s v="Emergency Shelter"/>
    <x v="251"/>
    <n v="202000"/>
    <m/>
    <m/>
    <m/>
    <m/>
    <n v="202000"/>
    <m/>
    <x v="127"/>
    <s v="101000"/>
    <s v="AHD 24 and 25 operating funds"/>
    <m/>
  </r>
  <r>
    <x v="9"/>
    <d v="2024-11-19T00:00:00"/>
    <x v="2"/>
    <s v="Administration, outreach &amp; planning"/>
    <x v="252"/>
    <m/>
    <n v="670401"/>
    <m/>
    <m/>
    <m/>
    <n v="670401"/>
    <m/>
    <x v="128"/>
    <s v="206000"/>
    <s v="2025 Alcohol Tax Fund"/>
    <m/>
  </r>
  <r>
    <x v="9"/>
    <d v="2024-11-19T00:00:00"/>
    <x v="2"/>
    <s v="Emergency Shelter"/>
    <x v="201"/>
    <m/>
    <n v="1647000"/>
    <m/>
    <m/>
    <m/>
    <n v="1647000"/>
    <m/>
    <x v="128"/>
    <s v="206000"/>
    <s v="2025 Alcohol Tax Fund"/>
    <m/>
  </r>
  <r>
    <x v="9"/>
    <d v="2024-11-19T00:00:00"/>
    <x v="2"/>
    <s v="Emergency Shelter"/>
    <x v="202"/>
    <m/>
    <n v="495000"/>
    <m/>
    <m/>
    <m/>
    <n v="495000"/>
    <m/>
    <x v="128"/>
    <s v="206000"/>
    <s v="2025 Alcohol Tax Fund"/>
    <m/>
  </r>
  <r>
    <x v="9"/>
    <d v="2024-11-19T00:00:00"/>
    <x v="2"/>
    <s v="Emergency Shelter"/>
    <x v="253"/>
    <m/>
    <n v="603000"/>
    <m/>
    <m/>
    <m/>
    <n v="603000"/>
    <m/>
    <x v="128"/>
    <s v="206000"/>
    <s v="2025 Alcohol Tax Fund"/>
    <m/>
  </r>
  <r>
    <x v="9"/>
    <d v="2024-11-19T00:00:00"/>
    <x v="2"/>
    <s v="Administration, outreach &amp; planning"/>
    <x v="254"/>
    <m/>
    <n v="630000"/>
    <m/>
    <m/>
    <m/>
    <n v="630000"/>
    <m/>
    <x v="128"/>
    <s v="206000"/>
    <s v="2025 Alcohol Tax Fund"/>
    <m/>
  </r>
  <r>
    <x v="9"/>
    <d v="2024-11-19T00:00:00"/>
    <x v="2"/>
    <s v="Emergency Shelter"/>
    <x v="255"/>
    <m/>
    <n v="657000"/>
    <m/>
    <m/>
    <m/>
    <n v="657000"/>
    <m/>
    <x v="128"/>
    <s v="206000"/>
    <s v="2025 Alcohol Tax Fund"/>
    <m/>
  </r>
  <r>
    <x v="9"/>
    <d v="2024-11-19T00:00:00"/>
    <x v="2"/>
    <s v="Emergency Shelter"/>
    <x v="256"/>
    <m/>
    <n v="4552288"/>
    <m/>
    <m/>
    <m/>
    <n v="4552288"/>
    <m/>
    <x v="128"/>
    <s v="206000"/>
    <s v="2025 Alcohol Tax Fund"/>
    <m/>
  </r>
  <r>
    <x v="9"/>
    <d v="2014-11-19T00:00:00"/>
    <x v="2"/>
    <s v="Abatement"/>
    <x v="257"/>
    <m/>
    <n v="748186"/>
    <m/>
    <m/>
    <m/>
    <n v="748186"/>
    <m/>
    <x v="128"/>
    <s v="206000"/>
    <s v="2025 Alcohol Tax Fund"/>
    <m/>
  </r>
  <r>
    <x v="9"/>
    <d v="2025-02-11T00:00:00"/>
    <x v="2"/>
    <s v="Emergency Shelter"/>
    <x v="258"/>
    <m/>
    <m/>
    <m/>
    <m/>
    <m/>
    <n v="0"/>
    <m/>
    <x v="129"/>
    <s v="206000"/>
    <s v="2024 Alcohol Tax Fund"/>
    <m/>
  </r>
  <r>
    <x v="9"/>
    <d v="2025-02-11T00:00:00"/>
    <x v="1"/>
    <s v="Supportive housing &amp; services"/>
    <x v="259"/>
    <m/>
    <m/>
    <m/>
    <m/>
    <m/>
    <n v="0"/>
    <m/>
    <x v="129"/>
    <s v="206000"/>
    <s v="2024 Alcohol Tax Fund"/>
    <m/>
  </r>
  <r>
    <x v="9"/>
    <d v="2025-02-25T00:00:00"/>
    <x v="1"/>
    <s v="Supportive housing &amp; services"/>
    <x v="260"/>
    <m/>
    <m/>
    <m/>
    <m/>
    <m/>
    <m/>
    <m/>
    <x v="130"/>
    <s v="206000"/>
    <s v="2025 Alcohol Tax Fund"/>
    <m/>
  </r>
  <r>
    <x v="9"/>
    <d v="2025-02-25T00:00:00"/>
    <x v="2"/>
    <s v="Emergency Shelter"/>
    <x v="261"/>
    <m/>
    <m/>
    <m/>
    <m/>
    <m/>
    <m/>
    <m/>
    <x v="131"/>
    <s v="206000"/>
    <s v="2025 Alcohol Tax Fund"/>
    <m/>
  </r>
  <r>
    <x v="9"/>
    <d v="2025-04-08T00:00:00"/>
    <x v="1"/>
    <s v="Rent &amp; mortgage assistance"/>
    <x v="262"/>
    <m/>
    <m/>
    <m/>
    <m/>
    <n v="5529232"/>
    <m/>
    <m/>
    <x v="132"/>
    <s v="241900"/>
    <s v="HOME-ARP and ERA#2 (both parts of the American Rescue Act)"/>
    <m/>
  </r>
  <r>
    <x v="9"/>
    <d v="2025-04-16T00:00:00"/>
    <x v="2"/>
    <s v="Emergency Shelter"/>
    <x v="263"/>
    <n v="136000"/>
    <m/>
    <m/>
    <m/>
    <m/>
    <m/>
    <m/>
    <x v="133"/>
    <s v="101000"/>
    <s v="2025 AHD Operating Funds"/>
    <m/>
  </r>
  <r>
    <x v="9"/>
    <d v="2025-04-22T00:00:00"/>
    <x v="2"/>
    <s v="Emergency Shelter"/>
    <x v="264"/>
    <m/>
    <m/>
    <m/>
    <m/>
    <m/>
    <n v="0"/>
    <m/>
    <x v="134"/>
    <m/>
    <m/>
    <m/>
  </r>
  <r>
    <x v="9"/>
    <d v="2025-05-06T00:00:00"/>
    <x v="2"/>
    <s v="Emergency Shelter"/>
    <x v="265"/>
    <n v="730000"/>
    <m/>
    <m/>
    <m/>
    <m/>
    <n v="730000"/>
    <m/>
    <x v="135"/>
    <s v="101000"/>
    <s v="2025 AHD Operating Funds"/>
    <m/>
  </r>
  <r>
    <x v="9"/>
    <d v="2025-05-06T00:00:00"/>
    <x v="2"/>
    <s v="Emergency Shelter"/>
    <x v="266"/>
    <m/>
    <m/>
    <m/>
    <n v="265710"/>
    <m/>
    <n v="265710"/>
    <m/>
    <x v="136"/>
    <s v="101000-244000"/>
    <s v="Operating Funds - Homeless Fund"/>
    <m/>
  </r>
  <r>
    <x v="9"/>
    <d v="2025-05-06T00:00:00"/>
    <x v="2"/>
    <s v="Administration, outreach &amp; planning"/>
    <x v="267"/>
    <m/>
    <m/>
    <m/>
    <n v="50000"/>
    <m/>
    <n v="50000"/>
    <m/>
    <x v="137"/>
    <s v="101000-244000"/>
    <s v="Operating Funds - Homeless Fund"/>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2">
  <r>
    <x v="0"/>
    <d v="2016-04-12T00:00:00"/>
    <x v="0"/>
    <s v="Supportive housing &amp; services"/>
    <x v="0"/>
    <m/>
    <m/>
    <m/>
    <n v="3712280"/>
    <m/>
    <n v="3712280"/>
    <m/>
    <s v="AR 2016-86"/>
    <n v="241900"/>
    <s v="Federal Grant Fund, DHHS"/>
    <m/>
  </r>
  <r>
    <x v="0"/>
    <d v="2016-05-10T00:00:00"/>
    <x v="1"/>
    <s v="Capital Investment"/>
    <x v="1"/>
    <m/>
    <m/>
    <m/>
    <m/>
    <m/>
    <n v="0"/>
    <m/>
    <s v="AO 2016-50"/>
    <s v="N/A"/>
    <s v="Real Estate Sales"/>
    <s v="Small piece of land was surrounded by CIHA land intended for development as Ch'Bala Corners.  CIHA ownership of this allowed more efficient site planning and increased # of units."/>
  </r>
  <r>
    <x v="0"/>
    <d v="2016-05-24T00:00:00"/>
    <x v="0"/>
    <s v="Supportive housing &amp; services"/>
    <x v="2"/>
    <m/>
    <m/>
    <m/>
    <n v="397110"/>
    <m/>
    <n v="397110"/>
    <m/>
    <s v="AR 2016-140"/>
    <n v="231000"/>
    <s v="State Grants Fund, AHFC"/>
    <m/>
  </r>
  <r>
    <x v="0"/>
    <d v="2016-06-21T00:00:00"/>
    <x v="2"/>
    <s v="Administration, outreach &amp; planning"/>
    <x v="3"/>
    <m/>
    <m/>
    <m/>
    <n v="180893"/>
    <m/>
    <n v="180893"/>
    <m/>
    <s v="AR 2016-179"/>
    <n v="231900"/>
    <s v="State Direct/Federal Pass Thru Grants, AMHTA Grant Funds"/>
    <s v="Three-year position (2016-2018)"/>
  </r>
  <r>
    <x v="0"/>
    <d v="2016-08-09T00:00:00"/>
    <x v="0"/>
    <s v="Supportive housing &amp; services"/>
    <x v="4"/>
    <m/>
    <m/>
    <m/>
    <n v="15074"/>
    <m/>
    <n v="15074"/>
    <m/>
    <s v="AR 2016-206"/>
    <n v="231000"/>
    <s v="State Grants Fund, AHFC"/>
    <m/>
  </r>
  <r>
    <x v="0"/>
    <d v="2016-09-13T00:00:00"/>
    <x v="0"/>
    <s v="Supportive housing &amp; services"/>
    <x v="5"/>
    <m/>
    <m/>
    <m/>
    <n v="374960"/>
    <m/>
    <n v="374960"/>
    <m/>
    <s v="AR 2016-234"/>
    <n v="231000"/>
    <s v="State Grants Fund, DHHS"/>
    <m/>
  </r>
  <r>
    <x v="1"/>
    <d v="2017-03-21T00:00:00"/>
    <x v="1"/>
    <s v="Capital Investment"/>
    <x v="6"/>
    <m/>
    <m/>
    <m/>
    <m/>
    <m/>
    <n v="0"/>
    <m/>
    <s v="AO 2017-49"/>
    <s v="N/A"/>
    <s v="Real Estate Sales"/>
    <s v="Sold HLB land to CIHA including financing of land at extremely favorable terms as part of complex funding stack."/>
  </r>
  <r>
    <x v="1"/>
    <d v="2017-06-13T00:00:00"/>
    <x v="1"/>
    <s v="Administration, outreach &amp; planning"/>
    <x v="7"/>
    <n v="240000"/>
    <m/>
    <m/>
    <m/>
    <m/>
    <n v="240000"/>
    <m/>
    <s v="AR 2017-211"/>
    <n v="261000"/>
    <s v="Miscellaneous Operational Grants Fund, Rasmuson Foundation"/>
    <s v="Four-year position (2017-2020) funded in a step-down fashion by Rasmuson Foundation.  Funding ended when Bronson Administration failed to coordinate hire (Jim Winegarner) with Diane Kaplan."/>
  </r>
  <r>
    <x v="1"/>
    <d v="2017-06-27T00:00:00"/>
    <x v="0"/>
    <s v="Supportive housing &amp; services"/>
    <x v="8"/>
    <m/>
    <m/>
    <m/>
    <n v="2325545"/>
    <m/>
    <n v="2325545"/>
    <m/>
    <s v="AR 2017-228"/>
    <n v="241900"/>
    <s v="Federal Grant Fund, DHHS"/>
    <m/>
  </r>
  <r>
    <x v="1"/>
    <d v="2017-06-27T00:00:00"/>
    <x v="0"/>
    <s v="Administration, outreach &amp; planning"/>
    <x v="9"/>
    <n v="500000"/>
    <m/>
    <m/>
    <m/>
    <m/>
    <n v="500000"/>
    <m/>
    <s v="AR 2017-228"/>
    <n v="101000"/>
    <s v="Areawide General Fund"/>
    <m/>
  </r>
  <r>
    <x v="1"/>
    <d v="2017-09-26T00:00:00"/>
    <x v="2"/>
    <s v="Administration, outreach &amp; planning"/>
    <x v="3"/>
    <m/>
    <m/>
    <m/>
    <n v="187000"/>
    <m/>
    <n v="187000"/>
    <m/>
    <s v="AR 2017-301"/>
    <n v="231900"/>
    <s v="State Direct/Federal Pass Thru Grants, AMHTA Grant Funds"/>
    <m/>
  </r>
  <r>
    <x v="1"/>
    <d v="2017-09-26T00:00:00"/>
    <x v="2"/>
    <s v="Administration, outreach &amp; planning"/>
    <x v="3"/>
    <n v="7361"/>
    <m/>
    <m/>
    <m/>
    <m/>
    <n v="7361"/>
    <m/>
    <s v="AR 2017-301"/>
    <n v="101000"/>
    <s v="Areawide General Funds"/>
    <m/>
  </r>
  <r>
    <x v="2"/>
    <d v="2018-02-13T00:00:00"/>
    <x v="2"/>
    <s v="Administration, outreach &amp; planning"/>
    <x v="10"/>
    <m/>
    <m/>
    <m/>
    <n v="133348"/>
    <m/>
    <n v="133348"/>
    <m/>
    <s v="AR 2018-20"/>
    <n v="231900"/>
    <s v="State Direct/Federal Pass Thru Grants, DHHS"/>
    <m/>
  </r>
  <r>
    <x v="2"/>
    <d v="2018-05-22T00:00:00"/>
    <x v="1"/>
    <s v="Administration, outreach &amp; planning"/>
    <x v="7"/>
    <n v="160000"/>
    <m/>
    <m/>
    <m/>
    <m/>
    <n v="160000"/>
    <m/>
    <s v="AR 2018-153"/>
    <n v="261010"/>
    <s v="Miscellaneous Operational Grants Fund, Rasmuson Foundation"/>
    <m/>
  </r>
  <r>
    <x v="2"/>
    <d v="2018-05-22T00:00:00"/>
    <x v="0"/>
    <s v="Administration, outreach &amp; planning"/>
    <x v="11"/>
    <m/>
    <m/>
    <m/>
    <n v="1088975"/>
    <m/>
    <n v="1088975"/>
    <m/>
    <s v="AR 2018-151"/>
    <n v="231900"/>
    <s v="State Direct/Federal Pass Thru Grants, DHHS"/>
    <m/>
  </r>
  <r>
    <x v="2"/>
    <d v="2018-06-26T00:00:00"/>
    <x v="2"/>
    <s v="Administration, outreach &amp; planning"/>
    <x v="3"/>
    <m/>
    <m/>
    <m/>
    <n v="196500"/>
    <m/>
    <n v="196500"/>
    <m/>
    <s v="AR 2018-182"/>
    <n v="231900"/>
    <s v="State Direct/Federal Pass Thru Grants, AMHTA Grant Funds"/>
    <m/>
  </r>
  <r>
    <x v="2"/>
    <d v="2018-06-26T00:00:00"/>
    <x v="2"/>
    <s v="Administration, outreach &amp; planning"/>
    <x v="3"/>
    <n v="7573"/>
    <m/>
    <m/>
    <m/>
    <m/>
    <n v="7573"/>
    <m/>
    <s v="AR 2018-182"/>
    <n v="101000"/>
    <s v="Areawide General Funds"/>
    <m/>
  </r>
  <r>
    <x v="2"/>
    <d v="2018-07-31T00:00:00"/>
    <x v="0"/>
    <s v="Supportive housing &amp; services"/>
    <x v="12"/>
    <m/>
    <m/>
    <m/>
    <n v="3642219"/>
    <m/>
    <n v="3642219"/>
    <m/>
    <s v="AR 2018-215"/>
    <n v="241900"/>
    <s v="Federal Grant Fund, DHHS"/>
    <m/>
  </r>
  <r>
    <x v="2"/>
    <d v="2018-11-20T00:00:00"/>
    <x v="2"/>
    <s v="Abatement"/>
    <x v="13"/>
    <n v="309208"/>
    <m/>
    <m/>
    <m/>
    <m/>
    <n v="309208"/>
    <m/>
    <s v="AR 2018-85(S), AM 606-2018(A)"/>
    <n v="101000"/>
    <s v="Areawide General Fund, 2019 General Operating Budget"/>
    <m/>
  </r>
  <r>
    <x v="3"/>
    <d v="2018-11-20T00:00:00"/>
    <x v="2"/>
    <s v="Abatement"/>
    <x v="14"/>
    <n v="309208"/>
    <m/>
    <m/>
    <m/>
    <m/>
    <n v="309208"/>
    <m/>
    <s v="AO 2018 - 85 (S)"/>
    <n v="101000"/>
    <s v="Areawide General Fund"/>
    <m/>
  </r>
  <r>
    <x v="3"/>
    <d v="2019-03-05T00:00:00"/>
    <x v="0"/>
    <s v="Administration, outreach &amp; planning"/>
    <x v="15"/>
    <m/>
    <m/>
    <m/>
    <n v="20440"/>
    <m/>
    <n v="20440"/>
    <m/>
    <s v="AR 2019-75"/>
    <n v="231000"/>
    <s v="State Dir/Federal Pass-Thru Grant Fund"/>
    <m/>
  </r>
  <r>
    <x v="3"/>
    <d v="2019-04-23T00:00:00"/>
    <x v="2"/>
    <s v="Abatement"/>
    <x v="16"/>
    <n v="23880"/>
    <m/>
    <m/>
    <m/>
    <m/>
    <n v="23880"/>
    <m/>
    <s v="AR 2019-109(S), As Amended"/>
    <n v="101000"/>
    <s v="Areawide General Fund, 2019 General Operating Budget"/>
    <m/>
  </r>
  <r>
    <x v="3"/>
    <d v="2019-04-23T00:00:00"/>
    <x v="2"/>
    <s v="Administration, outreach &amp; planning"/>
    <x v="17"/>
    <n v="93822"/>
    <m/>
    <m/>
    <m/>
    <m/>
    <n v="93822"/>
    <m/>
    <s v="AR 2019-109(S), As Amended"/>
    <n v="101000"/>
    <s v="Areawide General Fund, 2019 General Operating Budget"/>
    <m/>
  </r>
  <r>
    <x v="3"/>
    <d v="2019-04-23T00:00:00"/>
    <x v="2"/>
    <s v="Abatement"/>
    <x v="18"/>
    <n v="335000"/>
    <m/>
    <m/>
    <m/>
    <m/>
    <n v="335000"/>
    <m/>
    <s v="AR 2019-109(S), As Amended"/>
    <n v="101000"/>
    <s v="Areawide General Fund, 2019 General Operating Budget"/>
    <m/>
  </r>
  <r>
    <x v="3"/>
    <d v="2019-05-21T00:00:00"/>
    <x v="1"/>
    <s v="Administration, outreach &amp; planning"/>
    <x v="7"/>
    <n v="135000"/>
    <m/>
    <m/>
    <m/>
    <m/>
    <n v="135000"/>
    <m/>
    <s v="AR 2019-185"/>
    <n v="261010"/>
    <s v="Miscellaneous Operational Grants Fund, Rasmuson Foundation"/>
    <m/>
  </r>
  <r>
    <x v="3"/>
    <d v="2019-07-23T00:00:00"/>
    <x v="0"/>
    <s v="Supportive housing &amp; services"/>
    <x v="19"/>
    <m/>
    <m/>
    <m/>
    <n v="2644822"/>
    <m/>
    <n v="2644822"/>
    <m/>
    <s v="AR 2019-238"/>
    <n v="241900"/>
    <s v="Federal Grant Fund, DHHS"/>
    <m/>
  </r>
  <r>
    <x v="3"/>
    <d v="2019-08-20T00:00:00"/>
    <x v="1"/>
    <s v="Administration, outreach &amp; planning"/>
    <x v="20"/>
    <n v="25000"/>
    <m/>
    <m/>
    <m/>
    <m/>
    <n v="25000"/>
    <m/>
    <s v="AR 2019-279"/>
    <n v="261010"/>
    <s v="Miscellaneous Operational Grants Fund, Rasmuson Foundation"/>
    <m/>
  </r>
  <r>
    <x v="3"/>
    <d v="2019-09-24T00:00:00"/>
    <x v="0"/>
    <s v="Supportive housing &amp; services"/>
    <x v="2"/>
    <m/>
    <m/>
    <m/>
    <n v="129662"/>
    <m/>
    <n v="129662"/>
    <m/>
    <s v="AR 2019-313"/>
    <n v="231900"/>
    <s v="State Direct/Federal Pass-Thru Grants Fund, AHFC"/>
    <m/>
  </r>
  <r>
    <x v="3"/>
    <d v="2019-10-08T00:00:00"/>
    <x v="0"/>
    <s v="Supportive housing &amp; services"/>
    <x v="21"/>
    <m/>
    <m/>
    <m/>
    <n v="242982"/>
    <m/>
    <n v="242982"/>
    <m/>
    <s v="AR 2019-324"/>
    <n v="231800"/>
    <s v="State Direct/Federal Pass-Thru Grants Fund"/>
    <m/>
  </r>
  <r>
    <x v="3"/>
    <d v="2019-10-08T00:00:00"/>
    <x v="0"/>
    <s v="Supportive housing &amp; services"/>
    <x v="21"/>
    <m/>
    <m/>
    <m/>
    <n v="822255"/>
    <m/>
    <n v="822255"/>
    <m/>
    <s v="AR 2019-324"/>
    <n v="231900"/>
    <s v="State Direct/Federal Pass-Thru Grants Fund"/>
    <m/>
  </r>
  <r>
    <x v="4"/>
    <d v="2020-06-23T00:00:00"/>
    <x v="0"/>
    <s v="Rent &amp; mortgage assistance"/>
    <x v="22"/>
    <m/>
    <m/>
    <n v="2000000"/>
    <m/>
    <m/>
    <n v="2000000"/>
    <m/>
    <s v="AR 2020-221, As Amended"/>
    <n v="231900"/>
    <s v="State Direct/Federal Pass Thru Grants, CARES"/>
    <m/>
  </r>
  <r>
    <x v="4"/>
    <d v="2020-08-12T00:00:00"/>
    <x v="0"/>
    <s v="Rent &amp; mortgage assistance"/>
    <x v="22"/>
    <m/>
    <m/>
    <n v="20000000"/>
    <m/>
    <m/>
    <n v="20000000"/>
    <s v="18,694 individuals"/>
    <s v="AR 2020-271(S), As Amended"/>
    <n v="231900"/>
    <s v="CARES Act"/>
    <s v="18,694 individuals"/>
  </r>
  <r>
    <x v="4"/>
    <d v="2019-11-19T00:00:00"/>
    <x v="2"/>
    <s v="Abatement"/>
    <x v="23"/>
    <n v="348844"/>
    <m/>
    <m/>
    <m/>
    <m/>
    <n v="348844"/>
    <m/>
    <s v="AO 2019 - 117 (S)"/>
    <n v="101000"/>
    <s v="Areawide General Fund"/>
    <m/>
  </r>
  <r>
    <x v="4"/>
    <d v="2019-11-19T00:00:00"/>
    <x v="2"/>
    <s v="Emergency Shelter"/>
    <x v="24"/>
    <n v="735000"/>
    <m/>
    <m/>
    <m/>
    <m/>
    <n v="735000"/>
    <m/>
    <s v="AO 2019-117(), As Amended"/>
    <n v="101000"/>
    <s v="Areawide General Fund"/>
    <s v="First time operational funding for emergency shelter"/>
  </r>
  <r>
    <x v="4"/>
    <d v="2020-03-16T00:00:00"/>
    <x v="3"/>
    <s v="Administration, outreach &amp; planning"/>
    <x v="25"/>
    <m/>
    <m/>
    <m/>
    <m/>
    <n v="164846.15"/>
    <n v="164846.15"/>
    <m/>
    <m/>
    <m/>
    <s v="FEMA Reimbursement for COVID Response"/>
    <m/>
  </r>
  <r>
    <x v="4"/>
    <d v="2020-03-16T00:00:00"/>
    <x v="3"/>
    <s v="Administration, outreach &amp; planning"/>
    <x v="26"/>
    <m/>
    <m/>
    <m/>
    <m/>
    <n v="300817.80900000001"/>
    <n v="300817.80900000001"/>
    <m/>
    <m/>
    <m/>
    <s v="FEMA Reimbursement for COVID Response"/>
    <s v="The full project contained items outside of sheltering - amount was reduced by 10% to remove non-sheltering expenses"/>
  </r>
  <r>
    <x v="4"/>
    <d v="2020-03-16T00:00:00"/>
    <x v="3"/>
    <s v="Administration, outreach &amp; planning"/>
    <x v="27"/>
    <m/>
    <m/>
    <m/>
    <m/>
    <n v="342696.34800000006"/>
    <n v="342696.34800000006"/>
    <m/>
    <m/>
    <m/>
    <s v="FEMA Reimbursement for COVID Response"/>
    <s v="The full project contained items outside of sheltering - amount was reduced by 10% to remove non-sheltering expenses"/>
  </r>
  <r>
    <x v="4"/>
    <d v="2020-03-16T00:00:00"/>
    <x v="3"/>
    <s v="Administration, outreach &amp; planning"/>
    <x v="28"/>
    <m/>
    <m/>
    <m/>
    <m/>
    <n v="1994280.21"/>
    <n v="1994280.21"/>
    <m/>
    <m/>
    <m/>
    <s v="FEMA Reimbursement for COVID Response"/>
    <m/>
  </r>
  <r>
    <x v="4"/>
    <d v="2020-03-16T00:00:00"/>
    <x v="3"/>
    <s v="Administration, outreach &amp; planning"/>
    <x v="29"/>
    <m/>
    <m/>
    <m/>
    <m/>
    <n v="4960737.5580000002"/>
    <n v="4960737.5580000002"/>
    <m/>
    <m/>
    <m/>
    <s v="FEMA Reimbursement for COVID Response"/>
    <s v="The full project contained items outside of sheltering - amount was reduced by 10% to remove non-sheltering expenses"/>
  </r>
  <r>
    <x v="4"/>
    <d v="2020-03-16T00:00:00"/>
    <x v="3"/>
    <s v="Administration, outreach &amp; planning"/>
    <x v="30"/>
    <m/>
    <m/>
    <m/>
    <m/>
    <n v="9602901.3239999991"/>
    <n v="9602901.3239999991"/>
    <m/>
    <m/>
    <m/>
    <s v="FEMA Reimbursement for COVID Response"/>
    <s v="The full project contained items outside of sheltering - amount was reduced by 10% to remove non-sheltering expenses"/>
  </r>
  <r>
    <x v="4"/>
    <d v="2020-03-24T00:00:00"/>
    <x v="0"/>
    <s v="Supportive housing &amp; services"/>
    <x v="31"/>
    <m/>
    <m/>
    <m/>
    <m/>
    <m/>
    <n v="0"/>
    <m/>
    <s v="AO 2020-25"/>
    <n v="101000"/>
    <s v="Areawide General Fund"/>
    <s v="MOA was authorized to borrow $4.95M for Home for Good program and $300K was borrowed and granted to United Way; Home for Good was later paid for by Alcohol Tax and it does not appear more funds were borrowed beyond the $300K"/>
  </r>
  <r>
    <x v="4"/>
    <d v="2020-04-28T00:00:00"/>
    <x v="2"/>
    <s v="Abatement"/>
    <x v="32"/>
    <n v="180000"/>
    <m/>
    <m/>
    <m/>
    <m/>
    <n v="180000"/>
    <m/>
    <s v="AR 2020-94(S), As Amended"/>
    <n v="101000"/>
    <s v="Areawide General Fund, 2020 General Operating Budget"/>
    <m/>
  </r>
  <r>
    <x v="4"/>
    <d v="2020-04-28T00:00:00"/>
    <x v="0"/>
    <s v="Supportive housing &amp; services"/>
    <x v="33"/>
    <n v="300000"/>
    <m/>
    <m/>
    <m/>
    <m/>
    <n v="300000"/>
    <m/>
    <s v="AM 216-2020(A)"/>
    <n v="101000"/>
    <s v="Areawide General Fund"/>
    <m/>
  </r>
  <r>
    <x v="4"/>
    <d v="2020-06-23T00:00:00"/>
    <x v="1"/>
    <s v="Administration, outreach &amp; planning"/>
    <x v="7"/>
    <m/>
    <m/>
    <m/>
    <n v="105000"/>
    <m/>
    <n v="105000"/>
    <m/>
    <s v="AR 2020-205"/>
    <n v="261010"/>
    <s v="Miscellaneous Operational Grants Fund, Rasmuson Foundation"/>
    <m/>
  </r>
  <r>
    <x v="4"/>
    <d v="2020-07-28T00:00:00"/>
    <x v="2"/>
    <s v="Emergency Shelter"/>
    <x v="34"/>
    <m/>
    <m/>
    <m/>
    <n v="150000"/>
    <m/>
    <n v="150000"/>
    <m/>
    <s v="AM 441-2020"/>
    <n v="231900"/>
    <s v="State Direct/Federal Pass Thru Grants, FY2021 Human Services Community Matching Grant"/>
    <m/>
  </r>
  <r>
    <x v="4"/>
    <d v="2020-07-28T00:00:00"/>
    <x v="2"/>
    <s v="Emergency Shelter"/>
    <x v="35"/>
    <m/>
    <m/>
    <m/>
    <n v="150000"/>
    <m/>
    <n v="150000"/>
    <m/>
    <s v="AM 441-2020"/>
    <n v="231900"/>
    <s v="State Direct/Federal Pass Thru Grants, FY2021 Human Services Community Matching Grant"/>
    <m/>
  </r>
  <r>
    <x v="4"/>
    <d v="2020-07-28T00:00:00"/>
    <x v="2"/>
    <s v="Emergency Shelter"/>
    <x v="36"/>
    <m/>
    <m/>
    <m/>
    <n v="150000"/>
    <m/>
    <n v="150000"/>
    <m/>
    <s v="AM 441-2020"/>
    <n v="231900"/>
    <s v="State Direct/Federal Pass Thru Grants, FY2021 Human Services Community Matching Grant"/>
    <m/>
  </r>
  <r>
    <x v="4"/>
    <d v="2020-07-28T00:00:00"/>
    <x v="0"/>
    <s v="Supportive housing &amp; services"/>
    <x v="37"/>
    <m/>
    <m/>
    <m/>
    <n v="131890"/>
    <m/>
    <n v="131890"/>
    <m/>
    <s v="AM 441-2020"/>
    <n v="231900"/>
    <s v="State Direct/Federal Pass Thru Grants, FY2021 Human Services Community Matching Grant"/>
    <m/>
  </r>
  <r>
    <x v="4"/>
    <d v="2020-07-28T00:00:00"/>
    <x v="0"/>
    <s v="Supportive housing &amp; services"/>
    <x v="38"/>
    <m/>
    <m/>
    <m/>
    <n v="149687"/>
    <m/>
    <n v="149687"/>
    <m/>
    <s v="AM 441-2020"/>
    <n v="231900"/>
    <s v="State Direct/Federal Pass Thru Grants, FY2021 Human Services Community Matching Grant"/>
    <m/>
  </r>
  <r>
    <x v="4"/>
    <d v="2020-08-11T00:00:00"/>
    <x v="0"/>
    <s v="Supportive housing &amp; services"/>
    <x v="2"/>
    <m/>
    <m/>
    <m/>
    <n v="129662"/>
    <m/>
    <n v="129662"/>
    <m/>
    <s v="AR 2020-288"/>
    <n v="231900"/>
    <s v="State Direct/Federal Pass-Thru Grants Fund, AHFC"/>
    <m/>
  </r>
  <r>
    <x v="4"/>
    <d v="2020-08-12T00:00:00"/>
    <x v="2"/>
    <s v="Emergency Shelter"/>
    <x v="39"/>
    <n v="600000"/>
    <m/>
    <m/>
    <m/>
    <m/>
    <n v="600000"/>
    <m/>
    <s v="AR 2020-271(S), As Amended; AO 2020-099, As Amended"/>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1"/>
    <s v="Capital Investment"/>
    <x v="40"/>
    <m/>
    <m/>
    <m/>
    <n v="10000000"/>
    <m/>
    <n v="10000000"/>
    <m/>
    <s v="AO 2020-66(S), As Amended"/>
    <n v="231900"/>
    <s v="ML&amp;P Unrestricted Cash"/>
    <m/>
  </r>
  <r>
    <x v="4"/>
    <d v="2020-08-12T00:00:00"/>
    <x v="1"/>
    <s v="Capital Investment"/>
    <x v="41"/>
    <n v="1000000"/>
    <m/>
    <m/>
    <m/>
    <m/>
    <n v="1000000"/>
    <m/>
    <s v="AR 2020-271(S), As Amended; AO 2020-099, As Amended"/>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1"/>
    <s v="Rehabilitation of existing housing"/>
    <x v="42"/>
    <n v="2500000"/>
    <m/>
    <m/>
    <m/>
    <m/>
    <n v="2500000"/>
    <m/>
    <s v="AR 2020-271(S), As Amended; AO 2020-099, As Amended"/>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1"/>
    <s v="Capital Investment"/>
    <x v="43"/>
    <n v="12500000"/>
    <m/>
    <m/>
    <m/>
    <m/>
    <n v="12500000"/>
    <m/>
    <s v="AO 2020-66(S), As Amended; AO 2020-099, As Amended"/>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0"/>
    <s v="Supportive housing &amp; services"/>
    <x v="44"/>
    <n v="300000"/>
    <m/>
    <m/>
    <m/>
    <m/>
    <n v="300000"/>
    <m/>
    <s v="AR 2020-271(S), As Amended; AO 2020-099, As Amended"/>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0"/>
    <s v="Rent &amp; mortgage assistance"/>
    <x v="45"/>
    <n v="500000"/>
    <m/>
    <m/>
    <m/>
    <m/>
    <n v="500000"/>
    <m/>
    <s v="AR 2020-271(S), As Amended; AO 2020-099, As Amended"/>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8-12T00:00:00"/>
    <x v="0"/>
    <s v="Supportive housing &amp; services"/>
    <x v="46"/>
    <n v="1000000"/>
    <m/>
    <m/>
    <m/>
    <m/>
    <n v="1000000"/>
    <m/>
    <s v="AR 2020-271(S), As Amended; AO 2020-099, As Amended"/>
    <n v="101000"/>
    <s v="Areawide General Fund"/>
    <s v="Expenditures moved from CARES Act to Areawide General Fund w/ AO 2020-099, As Amended after general funds were freed up when CARES Act paid $62M for first responders budget ($18.4M in Areawide General Funds enabled because CARES Act covered that equivalent of the MOA annual budet)"/>
  </r>
  <r>
    <x v="4"/>
    <d v="2020-09-15T00:00:00"/>
    <x v="3"/>
    <s v="Administration, outreach &amp; planning"/>
    <x v="47"/>
    <m/>
    <m/>
    <m/>
    <m/>
    <n v="49849.31"/>
    <n v="49849.31"/>
    <m/>
    <m/>
    <m/>
    <s v="FEMA Reimbursement for COVID Response"/>
    <m/>
  </r>
  <r>
    <x v="4"/>
    <d v="2020-09-15T00:00:00"/>
    <x v="3"/>
    <s v="Administration, outreach &amp; planning"/>
    <x v="48"/>
    <m/>
    <m/>
    <m/>
    <m/>
    <n v="3656542.61"/>
    <n v="3656542.61"/>
    <m/>
    <m/>
    <m/>
    <s v="FEMA Reimbursement for COVID Response"/>
    <m/>
  </r>
  <r>
    <x v="4"/>
    <d v="2020-09-15T00:00:00"/>
    <x v="3"/>
    <s v="Administration, outreach &amp; planning"/>
    <x v="49"/>
    <m/>
    <m/>
    <m/>
    <m/>
    <n v="7281830.9200000009"/>
    <n v="7281830.9200000009"/>
    <m/>
    <m/>
    <m/>
    <s v="FEMA Reimbursement for COVID Response"/>
    <m/>
  </r>
  <r>
    <x v="4"/>
    <d v="2020-10-13T00:00:00"/>
    <x v="0"/>
    <s v="Supportive housing &amp; services"/>
    <x v="50"/>
    <m/>
    <m/>
    <m/>
    <n v="1994338"/>
    <m/>
    <n v="1994338"/>
    <m/>
    <s v="AR 2020-362"/>
    <n v="241900"/>
    <s v="Federal Grant Fund, DHHS"/>
    <s v="2019 CDBG Not Previously Awarded, CV 1, ESG CV 1, ESG CV 2 Funding (Excludes ESG CV2 Reprogrammed in AR 2021-165"/>
  </r>
  <r>
    <x v="4"/>
    <d v="2020-07-15T00:00:00"/>
    <x v="1"/>
    <s v="Administration, outreach &amp; planning"/>
    <x v="51"/>
    <m/>
    <m/>
    <m/>
    <n v="550000"/>
    <m/>
    <n v="550000"/>
    <m/>
    <s v="AR 2020-219"/>
    <n v="231900"/>
    <m/>
    <s v="AHFC, HUD HTF 2019 State Grant Rev-Pass Thru"/>
  </r>
  <r>
    <x v="4"/>
    <d v="2020-10-13T00:00:00"/>
    <x v="1"/>
    <s v="Supportive housing &amp; services"/>
    <x v="52"/>
    <m/>
    <m/>
    <m/>
    <n v="1070086"/>
    <m/>
    <n v="1070086"/>
    <m/>
    <s v="AR 2020-362"/>
    <n v="241900"/>
    <s v="Federal Grant Fund"/>
    <m/>
  </r>
  <r>
    <x v="4"/>
    <d v="2020-10-13T00:00:00"/>
    <x v="0"/>
    <s v="Supportive housing &amp; services"/>
    <x v="53"/>
    <m/>
    <m/>
    <m/>
    <n v="521193"/>
    <m/>
    <n v="521193"/>
    <m/>
    <s v="AR 2020-362"/>
    <n v="241900"/>
    <s v="Federal Grant Fund"/>
    <m/>
  </r>
  <r>
    <x v="4"/>
    <d v="2020-10-13T00:00:00"/>
    <x v="2"/>
    <s v="Emergency Shelter"/>
    <x v="54"/>
    <m/>
    <m/>
    <m/>
    <n v="3774024"/>
    <m/>
    <n v="3774024"/>
    <m/>
    <s v="AR 2020-362"/>
    <n v="241900"/>
    <s v="Federal Grant Fund"/>
    <m/>
  </r>
  <r>
    <x v="5"/>
    <d v="2021-05-18T00:00:00"/>
    <x v="0"/>
    <s v="Supportive housing &amp; services"/>
    <x v="55"/>
    <m/>
    <m/>
    <n v="100000"/>
    <m/>
    <m/>
    <n v="100000"/>
    <m/>
    <s v="AR 2021-167(S), As Amended"/>
    <n v="241900"/>
    <s v="Federal Grant Fund, ARPA Tranche 1"/>
    <m/>
  </r>
  <r>
    <x v="5"/>
    <d v="2021-05-18T00:00:00"/>
    <x v="0"/>
    <s v="Supportive housing &amp; services"/>
    <x v="56"/>
    <m/>
    <m/>
    <n v="100000"/>
    <m/>
    <m/>
    <n v="100000"/>
    <m/>
    <s v="AR 2021-167(S), As Amended"/>
    <n v="241900"/>
    <s v="Federal Grant Fund, ARPA Tranche 1"/>
    <m/>
  </r>
  <r>
    <x v="5"/>
    <d v="2021-11-23T00:00:00"/>
    <x v="2"/>
    <s v="Emergency Shelter"/>
    <x v="57"/>
    <m/>
    <m/>
    <n v="147280"/>
    <m/>
    <m/>
    <n v="147280"/>
    <m/>
    <s v="AM 765-2021"/>
    <n v="231802"/>
    <s v="COVID-19 Response Disaster Recovery"/>
    <m/>
  </r>
  <r>
    <x v="5"/>
    <d v="2021-05-18T00:00:00"/>
    <x v="0"/>
    <s v="Supportive housing &amp; services"/>
    <x v="44"/>
    <m/>
    <m/>
    <n v="150000"/>
    <m/>
    <m/>
    <n v="150000"/>
    <m/>
    <s v="AR 2021-167(S), As Amended"/>
    <n v="241900"/>
    <s v="Federal Grant Fund, ARPA Tranche 1"/>
    <m/>
  </r>
  <r>
    <x v="5"/>
    <d v="2021-05-18T00:00:00"/>
    <x v="0"/>
    <s v="Supportive housing &amp; services"/>
    <x v="58"/>
    <m/>
    <m/>
    <n v="225000"/>
    <m/>
    <m/>
    <n v="225000"/>
    <m/>
    <s v="AR 2021-167(S), As Amended"/>
    <n v="241900"/>
    <s v="Federal Grant Fund, ARPA Tranche 1"/>
    <m/>
  </r>
  <r>
    <x v="5"/>
    <d v="2021-05-18T00:00:00"/>
    <x v="1"/>
    <s v="Capital Investment"/>
    <x v="59"/>
    <m/>
    <m/>
    <n v="300000"/>
    <m/>
    <m/>
    <n v="300000"/>
    <m/>
    <s v="AR 2021-167(S), As Amended"/>
    <n v="241900"/>
    <s v="Federal Grant Fund, ARPA Tranche 1"/>
    <m/>
  </r>
  <r>
    <x v="5"/>
    <d v="2021-05-18T00:00:00"/>
    <x v="1"/>
    <s v="Capital Investment"/>
    <x v="60"/>
    <m/>
    <m/>
    <n v="500000"/>
    <m/>
    <m/>
    <n v="500000"/>
    <m/>
    <s v="AR 2021-167(S), As Amended"/>
    <n v="241900"/>
    <s v="Federal Grant Fund, ARPA Tranche 1"/>
    <m/>
  </r>
  <r>
    <x v="5"/>
    <d v="2021-05-18T00:00:00"/>
    <x v="1"/>
    <s v="Capital Investment"/>
    <x v="61"/>
    <m/>
    <m/>
    <n v="1623165"/>
    <m/>
    <m/>
    <n v="1623165"/>
    <m/>
    <s v="AR 2021-167(S), As Amended"/>
    <n v="241900"/>
    <s v="Federal Grant Fund, ARPA Tranche 1"/>
    <m/>
  </r>
  <r>
    <x v="5"/>
    <d v="2021-05-18T00:00:00"/>
    <x v="0"/>
    <s v="Supportive housing &amp; services"/>
    <x v="62"/>
    <m/>
    <m/>
    <n v="4000000"/>
    <m/>
    <m/>
    <n v="4000000"/>
    <m/>
    <s v="AR 2021-167(S), As Amended"/>
    <n v="241900"/>
    <s v="Federal Grant Fund, ARPA Tranche 1"/>
    <m/>
  </r>
  <r>
    <x v="5"/>
    <d v="2020-11-17T00:00:00"/>
    <x v="2"/>
    <s v="Emergency Shelter"/>
    <x v="24"/>
    <n v="735000"/>
    <m/>
    <m/>
    <m/>
    <m/>
    <n v="735000"/>
    <s v="150 individuals"/>
    <s v="AO 2020-105 (S) as Amended"/>
    <n v="101000"/>
    <s v="Areawide General Fund"/>
    <m/>
  </r>
  <r>
    <x v="5"/>
    <d v="2020-11-17T00:00:00"/>
    <x v="2"/>
    <s v="Administration, outreach &amp; planning"/>
    <x v="63"/>
    <m/>
    <n v="30000"/>
    <m/>
    <m/>
    <m/>
    <n v="30000"/>
    <m/>
    <s v="AO 2020-105 (S) as Amended"/>
    <n v="206000"/>
    <s v="2021 Alcohol Tax"/>
    <m/>
  </r>
  <r>
    <x v="5"/>
    <d v="2020-11-17T00:00:00"/>
    <x v="2"/>
    <s v="Administration, outreach &amp; planning"/>
    <x v="64"/>
    <m/>
    <n v="117494"/>
    <m/>
    <m/>
    <m/>
    <n v="117494"/>
    <m/>
    <s v="AO 2020-105 (S) as Amended"/>
    <n v="206000"/>
    <s v="2021 Alcohol Tax"/>
    <m/>
  </r>
  <r>
    <x v="5"/>
    <d v="2020-11-17T00:00:00"/>
    <x v="2"/>
    <s v="Emergency Shelter"/>
    <x v="65"/>
    <m/>
    <n v="360000"/>
    <m/>
    <m/>
    <m/>
    <n v="360000"/>
    <s v="150 individuals"/>
    <s v="AO 2020-105 (S) as Amended"/>
    <n v="206000"/>
    <s v="2021 Alcohol Tax"/>
    <m/>
  </r>
  <r>
    <x v="5"/>
    <d v="2020-11-17T00:00:00"/>
    <x v="2"/>
    <s v="Emergency Shelter"/>
    <x v="66"/>
    <m/>
    <n v="2000000"/>
    <m/>
    <m/>
    <m/>
    <n v="2000000"/>
    <m/>
    <s v="AO 2020-105 (S) as Amended"/>
    <n v="206000"/>
    <s v="2021 Alcohol Tax"/>
    <m/>
  </r>
  <r>
    <x v="5"/>
    <d v="2020-11-17T00:00:00"/>
    <x v="2"/>
    <s v="Abatement"/>
    <x v="67"/>
    <m/>
    <n v="605132"/>
    <m/>
    <m/>
    <m/>
    <n v="605132"/>
    <m/>
    <s v="AO 2020-105 (S) as Amended"/>
    <n v="206000"/>
    <s v="2021 Alcohol Tax"/>
    <m/>
  </r>
  <r>
    <x v="5"/>
    <d v="2020-11-17T00:00:00"/>
    <x v="0"/>
    <s v="Supportive housing &amp; services"/>
    <x v="68"/>
    <m/>
    <n v="1800000"/>
    <m/>
    <m/>
    <m/>
    <n v="1800000"/>
    <m/>
    <s v="AO 2020-105 (S) as Amended"/>
    <n v="206000"/>
    <s v="2021 Alcohol Tax"/>
    <m/>
  </r>
  <r>
    <x v="5"/>
    <d v="2021-01-01T00:00:00"/>
    <x v="3"/>
    <s v="Administration, outreach &amp; planning"/>
    <x v="69"/>
    <m/>
    <m/>
    <m/>
    <m/>
    <n v="202181.70600000001"/>
    <n v="202181.70600000001"/>
    <m/>
    <m/>
    <m/>
    <s v="FEMA Reimbursement for COVID Response"/>
    <s v="The full project contained items outside of sheltering - amount was reduced by 10% to remove non-sheltering expenses"/>
  </r>
  <r>
    <x v="5"/>
    <d v="2021-01-01T00:00:00"/>
    <x v="3"/>
    <s v="Administration, outreach &amp; planning"/>
    <x v="70"/>
    <m/>
    <m/>
    <m/>
    <m/>
    <n v="214245.864"/>
    <n v="214245.864"/>
    <m/>
    <m/>
    <m/>
    <s v="FEMA Reimbursement for COVID Response"/>
    <s v="The full project contained items outside of sheltering - amount was reduced by 10% to remove non-sheltering expenses"/>
  </r>
  <r>
    <x v="5"/>
    <d v="2021-01-01T00:00:00"/>
    <x v="3"/>
    <s v="Administration, outreach &amp; planning"/>
    <x v="71"/>
    <m/>
    <m/>
    <m/>
    <m/>
    <n v="3032740.3410000005"/>
    <n v="3032740.3410000005"/>
    <m/>
    <m/>
    <m/>
    <s v="FEMA Reimbursement for COVID Response"/>
    <s v="The full project contained items outside of sheltering - amount was reduced by 10% to remove non-sheltering expenses"/>
  </r>
  <r>
    <x v="5"/>
    <d v="2021-01-01T00:00:00"/>
    <x v="3"/>
    <s v="Administration, outreach &amp; planning"/>
    <x v="72"/>
    <m/>
    <m/>
    <m/>
    <m/>
    <n v="8393900.3820000011"/>
    <n v="8393900.3820000011"/>
    <m/>
    <m/>
    <m/>
    <s v="FEMA Reimbursement for COVID Response"/>
    <s v="The full project contained items outside of sheltering - amount was reduced by 10% to remove non-sheltering expenses"/>
  </r>
  <r>
    <x v="5"/>
    <d v="2021-01-26T00:00:00"/>
    <x v="2"/>
    <s v="Emergency Shelter"/>
    <x v="73"/>
    <m/>
    <n v="-250000"/>
    <m/>
    <m/>
    <m/>
    <n v="-250000"/>
    <m/>
    <s v="AO 2020-105(S); AR 2021-17(S)"/>
    <n v="206000"/>
    <s v="2021 Alcohol Tax"/>
    <s v="There wasn't a project stood up in Q1 to put funds toward, so they were reallocated to use for body worn cameras"/>
  </r>
  <r>
    <x v="5"/>
    <d v="2021-05-25T00:00:00"/>
    <x v="2"/>
    <s v="Outreach"/>
    <x v="74"/>
    <m/>
    <m/>
    <m/>
    <n v="146000"/>
    <m/>
    <n v="146000"/>
    <m/>
    <s v="AR 2021-165"/>
    <n v="241900"/>
    <s v="Federal Grant Fund, DHHS"/>
    <m/>
  </r>
  <r>
    <x v="5"/>
    <d v="2021-05-25T00:00:00"/>
    <x v="2"/>
    <s v="Emergency Shelter"/>
    <x v="75"/>
    <m/>
    <m/>
    <m/>
    <n v="225000"/>
    <m/>
    <n v="225000"/>
    <m/>
    <s v="AR 2021-165"/>
    <n v="241900"/>
    <s v="Federal Grant Fund, DHHS"/>
    <m/>
  </r>
  <r>
    <x v="5"/>
    <d v="2021-05-25T00:00:00"/>
    <x v="2"/>
    <s v="Outreach"/>
    <x v="76"/>
    <m/>
    <m/>
    <m/>
    <n v="450000"/>
    <m/>
    <n v="450000"/>
    <m/>
    <s v="AR 2021-165"/>
    <n v="241900"/>
    <s v="Federal Grant Fund, DHHS"/>
    <s v="Reprogramming of ESG-CV 2 (2019 Action Plan AR 2019-238 with Substantial Amendments 1-3) for Emergency Support Operations and Essential Services. Includes $126k remaining to be allocated at a later date for Homeless Outreach"/>
  </r>
  <r>
    <x v="5"/>
    <d v="2021-05-25T00:00:00"/>
    <x v="0"/>
    <s v="Rent &amp; mortgage assistance"/>
    <x v="77"/>
    <m/>
    <m/>
    <m/>
    <n v="175000"/>
    <m/>
    <n v="175000"/>
    <m/>
    <s v="AR 2021-165"/>
    <n v="241900"/>
    <s v="Federal Grant Fund, DHHS"/>
    <m/>
  </r>
  <r>
    <x v="5"/>
    <d v="2021-05-25T00:00:00"/>
    <x v="0"/>
    <s v="Supportive housing &amp; services"/>
    <x v="78"/>
    <m/>
    <m/>
    <m/>
    <n v="188296"/>
    <m/>
    <n v="188296"/>
    <m/>
    <s v="AR 2021-165"/>
    <n v="241900"/>
    <s v="Federal Grant Fund, DHHS"/>
    <m/>
  </r>
  <r>
    <x v="5"/>
    <d v="2021-05-25T00:00:00"/>
    <x v="0"/>
    <s v="Supportive housing &amp; services"/>
    <x v="79"/>
    <m/>
    <m/>
    <m/>
    <n v="200000"/>
    <m/>
    <n v="200000"/>
    <m/>
    <s v="AR 2021-165"/>
    <n v="241900"/>
    <s v="Federal Grant Fund, DHHS"/>
    <m/>
  </r>
  <r>
    <x v="5"/>
    <d v="2021-05-25T00:00:00"/>
    <x v="0"/>
    <s v="Supportive housing &amp; services"/>
    <x v="80"/>
    <m/>
    <m/>
    <m/>
    <n v="200000"/>
    <m/>
    <n v="200000"/>
    <m/>
    <s v="AR 2021-165"/>
    <n v="241900"/>
    <s v="Federal Grant Fund, DHHS"/>
    <m/>
  </r>
  <r>
    <x v="5"/>
    <d v="2021-05-25T00:00:00"/>
    <x v="0"/>
    <s v="Supportive housing &amp; services"/>
    <x v="81"/>
    <m/>
    <m/>
    <m/>
    <n v="225000"/>
    <m/>
    <n v="225000"/>
    <m/>
    <s v="AR 2021-165"/>
    <n v="241900"/>
    <s v="Federal Grant Fund, DHHS"/>
    <m/>
  </r>
  <r>
    <x v="5"/>
    <d v="2021-05-25T00:00:00"/>
    <x v="0"/>
    <s v="Rent &amp; mortgage assistance"/>
    <x v="82"/>
    <m/>
    <m/>
    <m/>
    <n v="450000"/>
    <m/>
    <n v="450000"/>
    <s v="207 individuals"/>
    <s v="AR 2021-165"/>
    <n v="241900"/>
    <s v="Federal Grant Fund, DHHS"/>
    <m/>
  </r>
  <r>
    <x v="5"/>
    <d v="2021-05-25T00:00:00"/>
    <x v="0"/>
    <s v="Rent &amp; mortgage assistance"/>
    <x v="83"/>
    <m/>
    <m/>
    <m/>
    <n v="650000"/>
    <m/>
    <n v="650000"/>
    <m/>
    <s v="AR 2021-165"/>
    <n v="241900"/>
    <s v="Federal Grant Fund, DHHS"/>
    <m/>
  </r>
  <r>
    <x v="5"/>
    <d v="2021-07-01T00:00:00"/>
    <x v="3"/>
    <s v="Administration, outreach &amp; planning"/>
    <x v="84"/>
    <m/>
    <m/>
    <m/>
    <m/>
    <n v="70077.710000000006"/>
    <n v="70077.710000000006"/>
    <m/>
    <m/>
    <m/>
    <s v="FEMA Reimbursement for COVID Response"/>
    <m/>
  </r>
  <r>
    <x v="5"/>
    <d v="2021-07-01T00:00:00"/>
    <x v="3"/>
    <s v="Administration, outreach &amp; planning"/>
    <x v="85"/>
    <m/>
    <m/>
    <m/>
    <m/>
    <n v="124494.08400000002"/>
    <n v="124494.08400000002"/>
    <m/>
    <m/>
    <m/>
    <s v="FEMA Reimbursement for COVID Response"/>
    <s v="The full project contained items outside of sheltering - amount was reduced by 10% to remove non-sheltering expenses"/>
  </r>
  <r>
    <x v="5"/>
    <d v="2021-07-01T00:00:00"/>
    <x v="3"/>
    <s v="Administration, outreach &amp; planning"/>
    <x v="86"/>
    <m/>
    <m/>
    <m/>
    <m/>
    <n v="2192096.4930000002"/>
    <n v="2192096.4930000002"/>
    <m/>
    <m/>
    <m/>
    <s v="FEMA Reimbursement for COVID Response"/>
    <s v="The full project contained items outside of sheltering - amount was reduced by 10% to remove non-sheltering expenses"/>
  </r>
  <r>
    <x v="5"/>
    <d v="2021-07-01T00:00:00"/>
    <x v="3"/>
    <s v="Administration, outreach &amp; planning"/>
    <x v="87"/>
    <m/>
    <m/>
    <m/>
    <m/>
    <n v="5154143.7299999995"/>
    <n v="5154143.7299999995"/>
    <m/>
    <m/>
    <m/>
    <s v="FEMA Reimbursement for COVID Response"/>
    <m/>
  </r>
  <r>
    <x v="5"/>
    <d v="2021-07-01T00:00:00"/>
    <x v="3"/>
    <s v="Administration, outreach &amp; planning"/>
    <x v="88"/>
    <m/>
    <m/>
    <m/>
    <m/>
    <n v="10553666.463000001"/>
    <n v="10553666.463000001"/>
    <m/>
    <m/>
    <m/>
    <s v="FEMA Reimbursement for COVID Response"/>
    <s v="The full project contained items outside of sheltering - amount was reduced by 10% to remove non-sheltering expenses"/>
  </r>
  <r>
    <x v="5"/>
    <d v="2021-11-23T00:00:00"/>
    <x v="2"/>
    <s v="Emergency Shelter"/>
    <x v="89"/>
    <m/>
    <m/>
    <m/>
    <m/>
    <m/>
    <n v="0"/>
    <m/>
    <s v="AM 765-2021"/>
    <n v="206000"/>
    <s v="2021 Alcohol Tax"/>
    <m/>
  </r>
  <r>
    <x v="5"/>
    <d v="2021-12-07T00:00:00"/>
    <x v="1"/>
    <s v="Capital Investment"/>
    <x v="90"/>
    <m/>
    <m/>
    <m/>
    <m/>
    <m/>
    <n v="0"/>
    <m/>
    <s v="AO 2021-116(S) (Reappropriation of AO 2020-99)"/>
    <n v="401800"/>
    <s v="Areawide General Capital Improvement Projects Fund"/>
    <s v="$6M in previous funds reappropriated to Alaska Community Foundation"/>
  </r>
  <r>
    <x v="5"/>
    <d v="2022-01-01T00:00:00"/>
    <x v="3"/>
    <s v="Administration, outreach &amp; planning"/>
    <x v="91"/>
    <m/>
    <m/>
    <m/>
    <m/>
    <n v="8149352.5440000007"/>
    <n v="8149352.5440000007"/>
    <m/>
    <m/>
    <m/>
    <s v="FEMA Reimbursement for COVID Response"/>
    <s v="The full project contained items outside of sheltering - amount was reduced by 10% to remove non-sheltering expenses"/>
  </r>
  <r>
    <x v="5"/>
    <d v="2021-04-14T00:00:00"/>
    <x v="0"/>
    <s v="Administration, outreach &amp; planning"/>
    <x v="92"/>
    <m/>
    <m/>
    <m/>
    <n v="1818770"/>
    <m/>
    <n v="1818770"/>
    <m/>
    <s v="AR 2021-84"/>
    <n v="241900"/>
    <s v="Federal Grant Fund"/>
    <m/>
  </r>
  <r>
    <x v="5"/>
    <d v="2021-04-14T00:00:00"/>
    <x v="0"/>
    <s v="Administration, outreach &amp; planning"/>
    <x v="93"/>
    <m/>
    <m/>
    <m/>
    <n v="723361"/>
    <m/>
    <n v="723361"/>
    <m/>
    <s v="AR 2021-84"/>
    <n v="241900"/>
    <s v="Federal Grant Fund"/>
    <m/>
  </r>
  <r>
    <x v="5"/>
    <d v="2012-04-14T00:00:00"/>
    <x v="0"/>
    <s v="Administration, outreach &amp; planning"/>
    <x v="94"/>
    <m/>
    <m/>
    <m/>
    <n v="134600"/>
    <m/>
    <n v="134600"/>
    <m/>
    <s v="AR 2021-84"/>
    <n v="241900"/>
    <s v="Federal Grant Fund"/>
    <m/>
  </r>
  <r>
    <x v="5"/>
    <d v="2021-04-14T00:00:00"/>
    <x v="0"/>
    <s v="Administration, outreach &amp; planning"/>
    <x v="95"/>
    <m/>
    <m/>
    <m/>
    <n v="151146"/>
    <m/>
    <n v="151146"/>
    <m/>
    <s v="AR 2021-84"/>
    <n v="241900"/>
    <s v="Federal Grant Fund"/>
    <m/>
  </r>
  <r>
    <x v="5"/>
    <d v="2021-04-14T00:00:00"/>
    <x v="0"/>
    <s v="Administration, outreach &amp; planning"/>
    <x v="96"/>
    <m/>
    <m/>
    <m/>
    <n v="550000"/>
    <m/>
    <n v="550000"/>
    <m/>
    <s v="AR 2021-84"/>
    <n v="231900"/>
    <s v="Direct/Federal Pass Through Grant Fund"/>
    <m/>
  </r>
  <r>
    <x v="5"/>
    <d v="2021-05-25T00:00:00"/>
    <x v="0"/>
    <s v="Rent &amp; mortgage assistance"/>
    <x v="97"/>
    <m/>
    <m/>
    <m/>
    <n v="2909696"/>
    <m/>
    <n v="2909696"/>
    <m/>
    <s v="AR 2021-165"/>
    <n v="241900"/>
    <s v="Federal Grant Fund"/>
    <m/>
  </r>
  <r>
    <x v="6"/>
    <d v="2022-08-09T00:00:00"/>
    <x v="2"/>
    <s v="Administration, outreach &amp; planning"/>
    <x v="98"/>
    <m/>
    <m/>
    <n v="400000"/>
    <m/>
    <m/>
    <n v="400000"/>
    <m/>
    <s v="AR 2022-178(S), As Amended"/>
    <n v="241900"/>
    <s v="Federal Grant Fund, ARPA Tranche 2"/>
    <m/>
  </r>
  <r>
    <x v="6"/>
    <d v="2022-08-09T00:00:00"/>
    <x v="0"/>
    <s v="Supportive housing &amp; services"/>
    <x v="99"/>
    <m/>
    <m/>
    <n v="400000"/>
    <m/>
    <m/>
    <n v="400000"/>
    <m/>
    <s v="AR 2022-178(S), As Amended"/>
    <n v="241900"/>
    <s v="Federal Grant Fund, ARPA Tranche 2"/>
    <m/>
  </r>
  <r>
    <x v="6"/>
    <d v="2022-08-09T00:00:00"/>
    <x v="1"/>
    <s v="Rehabilitation of existing housing"/>
    <x v="100"/>
    <m/>
    <m/>
    <n v="475000"/>
    <m/>
    <m/>
    <n v="475000"/>
    <m/>
    <s v="AR 2022-178(S), As Amended"/>
    <n v="241900"/>
    <s v="Federal Grant Fund, ARPA Tranche 2"/>
    <m/>
  </r>
  <r>
    <x v="6"/>
    <d v="2022-08-09T00:00:00"/>
    <x v="0"/>
    <s v="Supportive housing &amp; services"/>
    <x v="101"/>
    <m/>
    <m/>
    <n v="500000"/>
    <m/>
    <m/>
    <n v="500000"/>
    <m/>
    <s v="AR 2022-178(S), As Amended"/>
    <n v="241900"/>
    <s v="Federal Grant Fund, ARPA Tranche 2"/>
    <m/>
  </r>
  <r>
    <x v="6"/>
    <d v="2022-08-09T00:00:00"/>
    <x v="0"/>
    <s v="Rent &amp; mortgage assistance"/>
    <x v="102"/>
    <m/>
    <m/>
    <n v="600000"/>
    <m/>
    <m/>
    <n v="600000"/>
    <m/>
    <s v="AR 2022-178(S), As Amended"/>
    <n v="241900"/>
    <s v="Federal Grant Fund, ARPA Tranche 2"/>
    <m/>
  </r>
  <r>
    <x v="6"/>
    <d v="2022-08-09T00:00:00"/>
    <x v="1"/>
    <s v="Capital Investment"/>
    <x v="103"/>
    <m/>
    <m/>
    <n v="965000"/>
    <m/>
    <m/>
    <n v="965000"/>
    <s v="51 units"/>
    <s v="AR 2022-178(S), As Amended"/>
    <n v="241900"/>
    <s v="Federal Grant Fund, ARPA Tranche 2"/>
    <m/>
  </r>
  <r>
    <x v="6"/>
    <d v="2022-07-26T00:00:00"/>
    <x v="2"/>
    <s v="Outreach"/>
    <x v="104"/>
    <m/>
    <m/>
    <n v="1720000"/>
    <m/>
    <m/>
    <n v="1720000"/>
    <m/>
    <s v="AR 2022-221(S), As Amended"/>
    <n v="206000"/>
    <s v="2022 Alcohol Tax - Fund Balance"/>
    <m/>
  </r>
  <r>
    <x v="6"/>
    <d v="2022-08-09T00:00:00"/>
    <x v="1"/>
    <s v="Capital Investment"/>
    <x v="105"/>
    <m/>
    <m/>
    <n v="2375000"/>
    <m/>
    <m/>
    <n v="2375000"/>
    <m/>
    <s v="AR 2022-178(S), As Amended"/>
    <n v="241900"/>
    <s v="Federal Grant Fund, ARPA Tranche 2"/>
    <m/>
  </r>
  <r>
    <x v="6"/>
    <d v="2022-08-09T00:00:00"/>
    <x v="1"/>
    <s v="Capital Investment"/>
    <x v="106"/>
    <m/>
    <m/>
    <n v="3400000"/>
    <m/>
    <m/>
    <n v="3400000"/>
    <s v="130 units"/>
    <s v="AR 2022-178(S), As Amended"/>
    <n v="241900"/>
    <s v="Federal Grant Fund, ARPA Tranche 2"/>
    <m/>
  </r>
  <r>
    <x v="6"/>
    <d v="2022-08-09T00:00:00"/>
    <x v="1"/>
    <s v="Capital Investment"/>
    <x v="107"/>
    <m/>
    <m/>
    <n v="4500000"/>
    <m/>
    <m/>
    <n v="4500000"/>
    <s v="64 units"/>
    <s v="AR 2022-178(S), As Amended"/>
    <n v="241900"/>
    <s v="Federal Grant Fund, ARPA Tranche 2"/>
    <m/>
  </r>
  <r>
    <x v="6"/>
    <d v="2022-08-09T00:00:00"/>
    <x v="1"/>
    <s v="Capital Investment"/>
    <x v="108"/>
    <m/>
    <m/>
    <n v="11878000"/>
    <m/>
    <m/>
    <n v="11878000"/>
    <s v="150 units"/>
    <s v="AR 2022-178(S), As Amended"/>
    <n v="241900"/>
    <s v="Federal Grant Fund, ARPA Tranche 2"/>
    <s v="Later implemented by the newly formed Anchorage Affordable Housing &amp; Land Trust"/>
  </r>
  <r>
    <x v="6"/>
    <d v="2021-12-10T00:00:00"/>
    <x v="2"/>
    <s v="Emergency Shelter"/>
    <x v="24"/>
    <n v="735000"/>
    <m/>
    <m/>
    <m/>
    <m/>
    <n v="735000"/>
    <s v="150 individuals"/>
    <s v="AO 2021-96, As Amended"/>
    <n v="101000"/>
    <s v="Areawide General Fund"/>
    <m/>
  </r>
  <r>
    <x v="6"/>
    <d v="2021-12-10T00:00:00"/>
    <x v="2"/>
    <s v="Administration, outreach &amp; planning"/>
    <x v="109"/>
    <m/>
    <n v="111175"/>
    <m/>
    <m/>
    <m/>
    <n v="111175"/>
    <m/>
    <s v="AO 2021-96, As Amended"/>
    <n v="206000"/>
    <s v="2022 Alcohol Tax"/>
    <m/>
  </r>
  <r>
    <x v="6"/>
    <d v="2021-12-10T00:00:00"/>
    <x v="2"/>
    <s v="Administration, outreach &amp; planning"/>
    <x v="110"/>
    <m/>
    <n v="148124"/>
    <m/>
    <m/>
    <m/>
    <n v="148124"/>
    <m/>
    <s v="AO 2021-96, As Amended"/>
    <n v="206000"/>
    <s v="2022 Alcohol Tax"/>
    <m/>
  </r>
  <r>
    <x v="6"/>
    <d v="2021-12-10T00:00:00"/>
    <x v="2"/>
    <s v="Emergency Shelter"/>
    <x v="111"/>
    <m/>
    <n v="1633664"/>
    <m/>
    <m/>
    <m/>
    <n v="1633664"/>
    <m/>
    <s v="AO 2021-96, As Amended"/>
    <n v="206000"/>
    <s v="2022 Alcohol Tax"/>
    <s v="The amount for this went back and forth through the 2022 budget process and following year; it appears the final amount after the Q1 2022 budget revision is 952,567"/>
  </r>
  <r>
    <x v="6"/>
    <d v="2021-12-10T00:00:00"/>
    <x v="2"/>
    <s v="Abatement"/>
    <x v="67"/>
    <m/>
    <n v="643691"/>
    <m/>
    <m/>
    <m/>
    <n v="643691"/>
    <m/>
    <s v="AO 2021-96, As Amended"/>
    <n v="206000"/>
    <s v="2022 Alcohol Tax"/>
    <m/>
  </r>
  <r>
    <x v="6"/>
    <d v="2022-01-01T00:00:00"/>
    <x v="3"/>
    <s v="Administration, outreach &amp; planning"/>
    <x v="112"/>
    <m/>
    <m/>
    <m/>
    <m/>
    <n v="54252.240000000005"/>
    <n v="54252.240000000005"/>
    <m/>
    <m/>
    <m/>
    <s v="FEMA Reimbursement for COVID Response"/>
    <m/>
  </r>
  <r>
    <x v="6"/>
    <d v="2022-01-01T00:00:00"/>
    <x v="3"/>
    <s v="Administration, outreach &amp; planning"/>
    <x v="113"/>
    <m/>
    <m/>
    <m/>
    <m/>
    <n v="278678.09699999995"/>
    <n v="278678.09699999995"/>
    <m/>
    <m/>
    <m/>
    <s v="FEMA Reimbursement for COVID Response"/>
    <s v="The full project contained items outside of sheltering - amount was reduced by 10% to remove non-sheltering expenses"/>
  </r>
  <r>
    <x v="6"/>
    <d v="2022-01-01T00:00:00"/>
    <x v="3"/>
    <s v="Administration, outreach &amp; planning"/>
    <x v="114"/>
    <m/>
    <m/>
    <m/>
    <m/>
    <n v="5657287.75"/>
    <n v="5657287.75"/>
    <m/>
    <m/>
    <m/>
    <s v="FEMA Reimbursement for COVID Response"/>
    <m/>
  </r>
  <r>
    <x v="6"/>
    <d v="2022-03-15T00:00:00"/>
    <x v="2"/>
    <s v="Emergency Shelter"/>
    <x v="115"/>
    <m/>
    <m/>
    <m/>
    <m/>
    <m/>
    <n v="0"/>
    <m/>
    <s v="AR 2022-76(S)"/>
    <n v="206000"/>
    <s v="2022 Alcohol Tax"/>
    <s v="Reduced the 2022 allocation of $2,008,664 for operational costs for shelter, day center and-or treatment center"/>
  </r>
  <r>
    <x v="6"/>
    <d v="2022-05-10T00:00:00"/>
    <x v="2"/>
    <s v="Emergency Shelter"/>
    <x v="116"/>
    <m/>
    <n v="1300000"/>
    <m/>
    <m/>
    <m/>
    <n v="1300000"/>
    <m/>
    <s v="AR 2022-111(S), As Amended"/>
    <n v="206000"/>
    <s v="2022 Alcohol Tax"/>
    <m/>
  </r>
  <r>
    <x v="6"/>
    <d v="2022-05-10T00:00:00"/>
    <x v="2"/>
    <s v="Emergency Shelter"/>
    <x v="117"/>
    <m/>
    <m/>
    <m/>
    <m/>
    <m/>
    <n v="0"/>
    <m/>
    <s v="AR 2022-111(S), As Amended (Reappropriation of AO 2020-99)"/>
    <n v="401800"/>
    <s v="Areawide General Capital Improvement Projects Fund; 2022 Alcohol Tax"/>
    <s v="$4.9M originally appropriated in AO 2020-99, As Amended for building purchases; $1.2M originally appropriated in AO 2021-96, As Amended for operations for shelter in 2022 Alcohol tax"/>
  </r>
  <r>
    <x v="6"/>
    <d v="2022-05-13T00:00:00"/>
    <x v="2"/>
    <s v="Emergency Shelter"/>
    <x v="118"/>
    <m/>
    <n v="-788379"/>
    <m/>
    <m/>
    <m/>
    <n v="-788379"/>
    <m/>
    <s v="AR 2022-98(S), As Amended"/>
    <n v="206000"/>
    <s v="2022 Alcohol Tax"/>
    <s v="Reduced the 2022 allocation for operational costs for shelter, day center and-or treatment center"/>
  </r>
  <r>
    <x v="6"/>
    <d v="2022-07-01T00:00:00"/>
    <x v="3"/>
    <s v="Administration, outreach &amp; planning"/>
    <x v="119"/>
    <m/>
    <m/>
    <m/>
    <m/>
    <n v="4584.63"/>
    <n v="4584.63"/>
    <m/>
    <m/>
    <m/>
    <s v="FEMA Reimbursement for COVID Response"/>
    <m/>
  </r>
  <r>
    <x v="6"/>
    <d v="2022-07-02T00:00:00"/>
    <x v="3"/>
    <s v="Emergency Shelter"/>
    <x v="120"/>
    <m/>
    <m/>
    <m/>
    <m/>
    <m/>
    <n v="0"/>
    <m/>
    <m/>
    <m/>
    <s v="FEMA Reimbursement for COVID Response"/>
    <s v="As of 9/5/23 this was submitted but not yet obligated by FEMA. The full project contained items outside of sheltering - amount was reduced by 10% to remove non-sheltering expenses"/>
  </r>
  <r>
    <x v="6"/>
    <d v="2022-07-26T00:00:00"/>
    <x v="2"/>
    <s v="Emergency Shelter"/>
    <x v="121"/>
    <m/>
    <m/>
    <m/>
    <m/>
    <m/>
    <n v="0"/>
    <m/>
    <s v="AR 2022-221(S), As Amended"/>
    <n v="206000"/>
    <s v="2022 Alcohol Tax - Reappropriation"/>
    <s v="Previously appropriated for operational costs for shelter, day_x000a_19 center, and/or treatment center costs in 2022 Alcohol Tax"/>
  </r>
  <r>
    <x v="6"/>
    <d v="2022-07-26T00:00:00"/>
    <x v="2"/>
    <s v="Emergency Shelter"/>
    <x v="122"/>
    <m/>
    <m/>
    <m/>
    <m/>
    <m/>
    <n v="0"/>
    <m/>
    <s v="AR 2022-221(S), As Amended"/>
    <n v="206000"/>
    <s v="2022 Alcohol Tax - Reappropriation"/>
    <s v="Previously appropriated for operational costs for shelter, day_x000a_19 center, and/or treatment center costs in 2022 Alcohol Tax"/>
  </r>
  <r>
    <x v="6"/>
    <d v="2022-07-26T00:00:00"/>
    <x v="2"/>
    <s v="Emergency Shelter"/>
    <x v="123"/>
    <m/>
    <m/>
    <m/>
    <m/>
    <m/>
    <n v="0"/>
    <m/>
    <s v="AR 2022-221(S), As Amended"/>
    <n v="206000"/>
    <s v="2022 Alcohol Tax - Reappropriation"/>
    <s v="Previously appropriated for operational costs for shelter, day_x000a_19 center, and/or treatment center costs in 2022 Alcohol Tax"/>
  </r>
  <r>
    <x v="6"/>
    <d v="2022-07-26T00:00:00"/>
    <x v="1"/>
    <s v="Rehabilitation of existing housing"/>
    <x v="124"/>
    <m/>
    <m/>
    <m/>
    <m/>
    <m/>
    <n v="0"/>
    <s v="60 units"/>
    <s v="AR 2022-221(S), As Amended"/>
    <n v="206000"/>
    <s v="2022 Alcohol Tax - Reappropriation"/>
    <s v="Previously appropriated for operational costs for shelter, day_x000a_19 center, and/or treatment center costs in 2022 Alcohol Tax"/>
  </r>
  <r>
    <x v="6"/>
    <d v="2022-09-02T00:00:00"/>
    <x v="0"/>
    <s v="Supportive housing &amp; services"/>
    <x v="125"/>
    <m/>
    <m/>
    <m/>
    <m/>
    <m/>
    <m/>
    <m/>
    <s v="AR 2022-293"/>
    <n v="206000"/>
    <s v="2022 Alcohol Tax"/>
    <s v="Some was later reallocated"/>
  </r>
  <r>
    <x v="6"/>
    <d v="2022-09-26T00:00:00"/>
    <x v="0"/>
    <s v="Supportive housing &amp; services"/>
    <x v="126"/>
    <m/>
    <m/>
    <m/>
    <m/>
    <m/>
    <n v="0"/>
    <s v="85 units"/>
    <s v="AM 531-2022, As Amended"/>
    <n v="206000"/>
    <s v="2022 Alcohol Tax"/>
    <s v="Was later reallocated"/>
  </r>
  <r>
    <x v="6"/>
    <d v="2022-09-26T00:00:00"/>
    <x v="0"/>
    <s v="Supportive housing &amp; services"/>
    <x v="127"/>
    <m/>
    <m/>
    <m/>
    <m/>
    <m/>
    <n v="0"/>
    <s v="40 single adults"/>
    <s v="AM 529-2022"/>
    <n v="206000"/>
    <s v="2022 Alcohol Tax"/>
    <s v="Was later reallocated?"/>
  </r>
  <r>
    <x v="6"/>
    <d v="2022-09-26T00:00:00"/>
    <x v="0"/>
    <s v="Supportive housing &amp; services"/>
    <x v="128"/>
    <m/>
    <m/>
    <m/>
    <m/>
    <m/>
    <n v="0"/>
    <s v="25 transition age youth"/>
    <s v="AM 530-2022"/>
    <n v="206000"/>
    <s v="2022 Alcohol Tax"/>
    <m/>
  </r>
  <r>
    <x v="6"/>
    <d v="2022-09-26T00:00:00"/>
    <x v="0"/>
    <s v="Supportive housing &amp; services"/>
    <x v="129"/>
    <m/>
    <m/>
    <m/>
    <m/>
    <m/>
    <n v="0"/>
    <s v="150 adults"/>
    <s v="AM 532-2022"/>
    <n v="206000"/>
    <s v="2022 Alcohol Tax"/>
    <m/>
  </r>
  <r>
    <x v="6"/>
    <d v="2022-09-26T00:00:00"/>
    <x v="0"/>
    <s v="Supportive housing &amp; services"/>
    <x v="126"/>
    <m/>
    <m/>
    <m/>
    <m/>
    <m/>
    <n v="0"/>
    <s v="85 units"/>
    <s v="AM 531-2022, As Amended"/>
    <n v="206000"/>
    <s v="2022 Alcohol Tax"/>
    <s v="Was later reallocated"/>
  </r>
  <r>
    <x v="6"/>
    <d v="2022-10-11T00:00:00"/>
    <x v="2"/>
    <s v="Emergency Shelter"/>
    <x v="130"/>
    <m/>
    <n v="1102500"/>
    <m/>
    <m/>
    <m/>
    <n v="1102500"/>
    <m/>
    <s v="AO 2022-93(S)"/>
    <n v="206000"/>
    <s v="2022 Alcohol Tax - Fund Balance"/>
    <m/>
  </r>
  <r>
    <x v="6"/>
    <d v="2022-10-11T00:00:00"/>
    <x v="2"/>
    <s v="Emergency Shelter"/>
    <x v="131"/>
    <m/>
    <m/>
    <m/>
    <m/>
    <m/>
    <n v="0"/>
    <m/>
    <s v="AO 2022-93(S)"/>
    <n v="206000"/>
    <s v="2022 Alcohol Tax - Fund Balance"/>
    <s v="Ratifies the appropriation in AR 2022-293, as amended (from Alcohol tax fund balance - money not spent on other designated projects)"/>
  </r>
  <r>
    <x v="6"/>
    <d v="2022-10-11T00:00:00"/>
    <x v="2"/>
    <s v="Emergency Shelter"/>
    <x v="132"/>
    <m/>
    <m/>
    <m/>
    <m/>
    <m/>
    <n v="0"/>
    <s v="50 units"/>
    <s v="AM 2022-581(A)"/>
    <n v="206000"/>
    <s v="2022 Alcohol Tax"/>
    <m/>
  </r>
  <r>
    <x v="6"/>
    <d v="2022-10-11T00:00:00"/>
    <x v="2"/>
    <s v="Emergency Shelter"/>
    <x v="133"/>
    <m/>
    <m/>
    <m/>
    <m/>
    <m/>
    <n v="0"/>
    <s v="175 hotel rooms"/>
    <s v="AM 2022-587, As Amended"/>
    <n v="206000"/>
    <s v="2022 Alcohol Tax"/>
    <m/>
  </r>
  <r>
    <x v="6"/>
    <d v="2022-10-11T00:00:00"/>
    <x v="2"/>
    <s v="Emergency Shelter"/>
    <x v="134"/>
    <m/>
    <m/>
    <m/>
    <m/>
    <m/>
    <n v="0"/>
    <m/>
    <s v="AO 2022-93(S)"/>
    <n v="206000"/>
    <s v="2022 Alcohol Tax"/>
    <s v="Reappropriated from 2022 Alcohol tax for adult emergency sheltering in AR 2022-221(S)"/>
  </r>
  <r>
    <x v="6"/>
    <d v="2022-10-11T00:00:00"/>
    <x v="2"/>
    <s v="Emergency Shelter"/>
    <x v="135"/>
    <m/>
    <m/>
    <m/>
    <m/>
    <m/>
    <n v="0"/>
    <s v="50 units"/>
    <s v="AM 2022-602, As Amended"/>
    <n v="206000"/>
    <s v="2022 Alcohol Tax"/>
    <m/>
  </r>
  <r>
    <x v="6"/>
    <d v="2022-10-25T00:00:00"/>
    <x v="2"/>
    <s v="Emergency Shelter"/>
    <x v="136"/>
    <m/>
    <n v="1634252"/>
    <m/>
    <m/>
    <m/>
    <n v="1634252"/>
    <s v="175 hotel rooms"/>
    <s v="AR 2022-319"/>
    <n v="206000"/>
    <s v="2022 Alcohol Tax - Fund Balance"/>
    <m/>
  </r>
  <r>
    <x v="6"/>
    <d v="2022-11-22T00:00:00"/>
    <x v="1"/>
    <s v="Legislation"/>
    <x v="137"/>
    <m/>
    <m/>
    <m/>
    <m/>
    <m/>
    <n v="0"/>
    <m/>
    <s v="AO 2022-80(S), As Amended"/>
    <m/>
    <m/>
    <m/>
  </r>
  <r>
    <x v="6"/>
    <d v="2022-12-20T00:00:00"/>
    <x v="1"/>
    <s v="Legislation"/>
    <x v="138"/>
    <m/>
    <m/>
    <m/>
    <m/>
    <m/>
    <n v="0"/>
    <m/>
    <s v="AR 2022-416"/>
    <m/>
    <m/>
    <m/>
  </r>
  <r>
    <x v="7"/>
    <d v="2023-01-10T00:00:00"/>
    <x v="1"/>
    <s v="Legislation"/>
    <x v="139"/>
    <m/>
    <m/>
    <m/>
    <m/>
    <m/>
    <n v="0"/>
    <m/>
    <s v="AR 2022-107, As Amended"/>
    <m/>
    <m/>
    <m/>
  </r>
  <r>
    <x v="7"/>
    <d v="2023-03-07T00:00:00"/>
    <x v="2"/>
    <s v="Administration, outreach &amp; planning"/>
    <x v="140"/>
    <m/>
    <n v="25000"/>
    <m/>
    <m/>
    <m/>
    <n v="25000"/>
    <m/>
    <s v="AR 2023-43, As Amended"/>
    <n v="206000"/>
    <s v="2023 Alcohol Tax-  Fund Balance"/>
    <m/>
  </r>
  <r>
    <x v="7"/>
    <d v="2023-03-07T00:00:00"/>
    <x v="2"/>
    <s v="Emergency Shelter"/>
    <x v="141"/>
    <m/>
    <n v="200000"/>
    <m/>
    <m/>
    <m/>
    <n v="200000"/>
    <s v="25 youth"/>
    <s v="AR 2023-43, As Amended"/>
    <n v="206000"/>
    <s v="2023 Alcohol Tax-  Fund Balance"/>
    <m/>
  </r>
  <r>
    <x v="7"/>
    <d v="2023-03-07T00:00:00"/>
    <x v="2"/>
    <s v="Emergency Shelter"/>
    <x v="142"/>
    <m/>
    <n v="628600"/>
    <m/>
    <m/>
    <m/>
    <n v="628600"/>
    <s v="46 hotel rooms"/>
    <s v="AR 2023-43, As Amended"/>
    <n v="206000"/>
    <s v="2023 Alcohol Tax-  Fund Balance"/>
    <m/>
  </r>
  <r>
    <x v="7"/>
    <d v="2023-03-07T00:00:00"/>
    <x v="2"/>
    <s v="Emergency Shelter"/>
    <x v="143"/>
    <m/>
    <n v="797922"/>
    <m/>
    <m/>
    <m/>
    <n v="797922"/>
    <s v="90 individuals"/>
    <s v="AR 2023-43, As Amended"/>
    <n v="206000"/>
    <s v="2023 Alcohol Tax-  Fund Balance"/>
    <m/>
  </r>
  <r>
    <x v="7"/>
    <d v="2023-03-07T00:00:00"/>
    <x v="2"/>
    <s v="Emergency Shelter"/>
    <x v="144"/>
    <m/>
    <n v="1323789"/>
    <m/>
    <m/>
    <m/>
    <n v="1323789"/>
    <s v="113 hotel rooms"/>
    <s v="AR 2023-43, As Amended"/>
    <n v="206000"/>
    <s v="2023 Alcohol Tax-  Fund Balance"/>
    <m/>
  </r>
  <r>
    <x v="7"/>
    <d v="2023-03-07T00:00:00"/>
    <x v="2"/>
    <s v="Emergency Shelter"/>
    <x v="145"/>
    <m/>
    <n v="2003891.73"/>
    <m/>
    <m/>
    <m/>
    <n v="2003891.73"/>
    <s v="345 individuals"/>
    <s v="AR 2023-43, As Amended"/>
    <n v="206000"/>
    <s v="2023 Alcohol Tax-  Fund Balance"/>
    <m/>
  </r>
  <r>
    <x v="7"/>
    <d v="2022-12-06T00:00:00"/>
    <x v="2"/>
    <s v="Emergency Shelter"/>
    <x v="146"/>
    <m/>
    <n v="400000"/>
    <m/>
    <m/>
    <m/>
    <n v="400000"/>
    <m/>
    <s v="AO 2022 - 87 as Amended with Mayor Vetoes and Overrides"/>
    <n v="206000"/>
    <s v="2023 Alcohol Tax"/>
    <m/>
  </r>
  <r>
    <x v="7"/>
    <d v="2022-12-06T00:00:00"/>
    <x v="2"/>
    <s v="Emergency Shelter"/>
    <x v="147"/>
    <m/>
    <n v="445000"/>
    <m/>
    <m/>
    <m/>
    <n v="445000"/>
    <m/>
    <s v="AO 2022 - 87 as Amended with Mayor Vetoes and Overrides"/>
    <n v="206000"/>
    <s v="2023 Alcohol Tax"/>
    <m/>
  </r>
  <r>
    <x v="7"/>
    <d v="2023-04-25T00:00:00"/>
    <x v="2"/>
    <s v="Emergency Shelter"/>
    <x v="148"/>
    <m/>
    <n v="225000"/>
    <m/>
    <m/>
    <m/>
    <n v="225000"/>
    <s v="120 beds"/>
    <s v="AR 2023 - 102 (S) as Amended with Mayor Vetoes"/>
    <n v="206000"/>
    <s v="2023 Alcohol Tax-  Fund Balance"/>
    <s v="Grant agreement through AM 391-2023"/>
  </r>
  <r>
    <x v="7"/>
    <d v="2022-12-06T00:00:00"/>
    <x v="2"/>
    <s v="Emergency Shelter"/>
    <x v="149"/>
    <m/>
    <n v="550000"/>
    <m/>
    <m/>
    <m/>
    <n v="550000"/>
    <m/>
    <s v="AO 2022 - 87 as Amended with Mayor Vetoes and Overrides"/>
    <n v="206000"/>
    <s v="2023 Alcohol Tax"/>
    <m/>
  </r>
  <r>
    <x v="7"/>
    <d v="2023-04-25T00:00:00"/>
    <x v="0"/>
    <s v="Supportive housing &amp; services"/>
    <x v="150"/>
    <m/>
    <n v="250000"/>
    <m/>
    <m/>
    <m/>
    <n v="250000"/>
    <m/>
    <s v="AR 2023 - 102 (S) as Amended with Mayor Vetoes"/>
    <n v="206000"/>
    <s v="2023 Alcohol Tax-  Fund Balance"/>
    <m/>
  </r>
  <r>
    <x v="7"/>
    <d v="2022-12-06T00:00:00"/>
    <x v="2"/>
    <s v="Abatement"/>
    <x v="67"/>
    <m/>
    <n v="634290"/>
    <m/>
    <m/>
    <m/>
    <n v="634290"/>
    <m/>
    <s v="AO 2022 - 87 as Amended with Mayor Vetoes and Overrides"/>
    <n v="206000"/>
    <s v="2023 Alcohol Tax"/>
    <m/>
  </r>
  <r>
    <x v="7"/>
    <d v="2022-12-06T00:00:00"/>
    <x v="2"/>
    <s v="Administration, outreach &amp; planning"/>
    <x v="151"/>
    <m/>
    <n v="679079"/>
    <m/>
    <m/>
    <m/>
    <n v="679079"/>
    <m/>
    <s v="AO 2022 - 87 as Amended with Mayor Vetoes and Overrides"/>
    <n v="206000"/>
    <s v="2023 Alcohol Tax"/>
    <m/>
  </r>
  <r>
    <x v="7"/>
    <d v="2022-12-06T00:00:00"/>
    <x v="2"/>
    <s v="Outreach"/>
    <x v="152"/>
    <m/>
    <n v="700000"/>
    <m/>
    <m/>
    <m/>
    <n v="700000"/>
    <m/>
    <s v="AO 2022 - 87 as Amended with Mayor Vetoes and Overrides"/>
    <n v="206000"/>
    <s v="2023 Alcohol Tax"/>
    <m/>
  </r>
  <r>
    <x v="7"/>
    <d v="2023-04-25T00:00:00"/>
    <x v="0"/>
    <s v="Supportive housing &amp; services"/>
    <x v="153"/>
    <m/>
    <n v="250000"/>
    <m/>
    <m/>
    <m/>
    <n v="250000"/>
    <m/>
    <s v="AR 2023 - 102 (S) as Amended with Mayor Vetoes"/>
    <n v="206000"/>
    <s v="2023 Alcohol Tax-  Fund Balance"/>
    <s v="Grant agreement through AM 391-2023"/>
  </r>
  <r>
    <x v="7"/>
    <d v="2023-04-25T00:00:00"/>
    <x v="2"/>
    <s v="Emergency Shelter"/>
    <x v="154"/>
    <m/>
    <n v="326000"/>
    <m/>
    <m/>
    <m/>
    <n v="326000"/>
    <m/>
    <s v="AR 2023 - 102 (S) as Amended with Mayor Vetoes"/>
    <n v="206000"/>
    <s v="2023 Alcohol Tax-  Fund Balance"/>
    <m/>
  </r>
  <r>
    <x v="7"/>
    <d v="2023-04-25T00:00:00"/>
    <x v="2"/>
    <s v="Emergency Shelter"/>
    <x v="155"/>
    <m/>
    <n v="330000"/>
    <m/>
    <m/>
    <m/>
    <n v="330000"/>
    <m/>
    <s v="AR 2023 - 102 (S) as Amended with Mayor Vetoes"/>
    <n v="206000"/>
    <s v="2023 Alcohol Tax-  Fund Balance"/>
    <s v="Grant agreement through AM 391-2023"/>
  </r>
  <r>
    <x v="7"/>
    <d v="2023-04-25T00:00:00"/>
    <x v="2"/>
    <s v="Emergency Shelter"/>
    <x v="156"/>
    <m/>
    <n v="500000"/>
    <m/>
    <m/>
    <m/>
    <n v="500000"/>
    <m/>
    <s v="AR 2023 - 102 (S) as Amended with Mayor Vetoes"/>
    <n v="206000"/>
    <s v="2023 Alcohol Tax-  Fund Balance"/>
    <s v="Grant agreement through AM 391-2023"/>
  </r>
  <r>
    <x v="7"/>
    <d v="2022-12-06T00:00:00"/>
    <x v="2"/>
    <s v="Emergency Shelter"/>
    <x v="157"/>
    <m/>
    <n v="1330000"/>
    <m/>
    <m/>
    <m/>
    <n v="1330000"/>
    <m/>
    <s v="AO 2022 - 87 as Amended with Mayor Vetoes and Overrides"/>
    <n v="206000"/>
    <s v="2023 Alcohol Tax"/>
    <m/>
  </r>
  <r>
    <x v="7"/>
    <d v="2022-12-06T00:00:00"/>
    <x v="0"/>
    <s v="Supportive housing &amp; services"/>
    <x v="158"/>
    <m/>
    <n v="1800000"/>
    <m/>
    <m/>
    <m/>
    <n v="1800000"/>
    <m/>
    <s v="AO 2022 - 87 as Amended with Mayor Vetoes and Overrides"/>
    <n v="206000"/>
    <s v="2023 Alcohol Tax"/>
    <m/>
  </r>
  <r>
    <x v="7"/>
    <d v="2023-04-25T00:00:00"/>
    <x v="0"/>
    <s v="Supportive housing &amp; services"/>
    <x v="159"/>
    <m/>
    <n v="1000000"/>
    <m/>
    <m/>
    <m/>
    <n v="1000000"/>
    <m/>
    <s v="AR 2023 - 102 (S) as Amended with Mayor Vetoes"/>
    <n v="206000"/>
    <s v="2023 Alcohol Tax-  Fund Balance"/>
    <s v="Grant agreement through AM 391-2023"/>
  </r>
  <r>
    <x v="7"/>
    <d v="2022-12-06T00:00:00"/>
    <x v="2"/>
    <s v="Administration, outreach &amp; planning"/>
    <x v="160"/>
    <n v="129435"/>
    <m/>
    <m/>
    <m/>
    <m/>
    <n v="129435"/>
    <m/>
    <s v="AO 2022 - 87 as Amended with Mayor Vetoes and Overrides"/>
    <n v="101000"/>
    <s v="Areawide General Fund"/>
    <m/>
  </r>
  <r>
    <x v="7"/>
    <d v="2022-12-06T00:00:00"/>
    <x v="2"/>
    <s v="Emergency Shelter"/>
    <x v="161"/>
    <n v="730000"/>
    <m/>
    <m/>
    <m/>
    <m/>
    <n v="730000"/>
    <m/>
    <s v="AO 2022 - 87 as Amended with Mayor Vetoes and Overrides"/>
    <n v="101000"/>
    <s v="Areawide General Fund"/>
    <m/>
  </r>
  <r>
    <x v="7"/>
    <d v="2022-12-06T00:00:00"/>
    <x v="2"/>
    <s v="Emergency Shelter"/>
    <x v="24"/>
    <n v="735000"/>
    <m/>
    <m/>
    <m/>
    <m/>
    <n v="735000"/>
    <s v="150 individuals"/>
    <s v="AO 2022 - 87 as Amended with Mayor Vetoes and Overrides"/>
    <n v="101000"/>
    <s v="Areawide General Fund"/>
    <m/>
  </r>
  <r>
    <x v="7"/>
    <d v="2022-12-06T00:00:00"/>
    <x v="1"/>
    <s v="Administration, outreach &amp; planning"/>
    <x v="162"/>
    <n v="75000"/>
    <m/>
    <m/>
    <m/>
    <m/>
    <n v="75000"/>
    <m/>
    <s v="AO 2022 - 87 as Amended with Mayor Vetoes and Overrides"/>
    <n v="101000"/>
    <s v="Areawide General Fund"/>
    <m/>
  </r>
  <r>
    <x v="7"/>
    <d v="2023-04-25T00:00:00"/>
    <x v="2"/>
    <s v="Outreach"/>
    <x v="163"/>
    <m/>
    <n v="1150000"/>
    <m/>
    <m/>
    <m/>
    <n v="1150000"/>
    <m/>
    <s v="AM 326-2023"/>
    <n v="206000"/>
    <s v="2023 Alcohol Tax-  Fund Balance"/>
    <m/>
  </r>
  <r>
    <x v="7"/>
    <d v="2023-04-25T00:00:00"/>
    <x v="1"/>
    <s v="Administration, outreach &amp; planning"/>
    <x v="164"/>
    <n v="80000"/>
    <m/>
    <m/>
    <m/>
    <m/>
    <n v="80000"/>
    <m/>
    <s v="AR 2023 - 102 (S) as Amended with Mayor Vetoes"/>
    <n v="101000"/>
    <s v="Areawide General Fund"/>
    <m/>
  </r>
  <r>
    <x v="7"/>
    <d v="2023-04-25T00:00:00"/>
    <x v="1"/>
    <s v="Administration, outreach &amp; planning"/>
    <x v="165"/>
    <n v="100000"/>
    <m/>
    <m/>
    <m/>
    <m/>
    <n v="100000"/>
    <m/>
    <s v="AR 2023 - 102 (S) as Amended with Mayor Vetoes"/>
    <n v="10100"/>
    <s v="Areawide General Fund"/>
    <m/>
  </r>
  <r>
    <x v="7"/>
    <d v="2023-04-25T00:00:00"/>
    <x v="1"/>
    <s v="Capital Investment"/>
    <x v="166"/>
    <n v="757500"/>
    <m/>
    <m/>
    <m/>
    <m/>
    <n v="757500"/>
    <m/>
    <s v="AR 2023 - 102 (S) as Amended with Mayor Vetoes"/>
    <n v="101000"/>
    <s v="Areawide General Fund"/>
    <s v="Funds transferred to the Areawide Capital Improvement Projects Fund (401800) in AR 2023-169"/>
  </r>
  <r>
    <x v="7"/>
    <d v="2023-04-25T00:00:00"/>
    <x v="0"/>
    <s v="Administration, outreach &amp; planning"/>
    <x v="167"/>
    <n v="50000"/>
    <m/>
    <m/>
    <m/>
    <m/>
    <n v="50000"/>
    <m/>
    <s v="AR 2023 - 102 (S) as Amended with Mayor Vetoes"/>
    <n v="101000"/>
    <s v="Areawide General Fund"/>
    <m/>
  </r>
  <r>
    <x v="7"/>
    <d v="2023-04-25T00:00:00"/>
    <x v="0"/>
    <s v="Administration, outreach &amp; planning"/>
    <x v="168"/>
    <n v="50000"/>
    <m/>
    <m/>
    <m/>
    <m/>
    <n v="50000"/>
    <m/>
    <s v="AR 2023 - 102 (S) as Amended with Mayor Vetoes"/>
    <n v="101000"/>
    <s v="Areawide General Fund"/>
    <m/>
  </r>
  <r>
    <x v="7"/>
    <d v="2023-04-25T00:00:00"/>
    <x v="0"/>
    <s v="Supportive housing &amp; services"/>
    <x v="169"/>
    <n v="133885"/>
    <m/>
    <m/>
    <m/>
    <m/>
    <n v="133885"/>
    <m/>
    <s v="AR 2023 - 102 (S) as Amended with Mayor Vetoes"/>
    <n v="101000"/>
    <s v="Areawide General Fund"/>
    <m/>
  </r>
  <r>
    <x v="7"/>
    <d v="2023-04-25T00:00:00"/>
    <x v="0"/>
    <s v="Supportive housing &amp; services"/>
    <x v="153"/>
    <n v="250000"/>
    <m/>
    <m/>
    <m/>
    <m/>
    <n v="250000"/>
    <m/>
    <s v="AR 2023 - 102 (S) as Amended with Mayor Vetoes"/>
    <n v="101000"/>
    <s v="Areawide General Fund"/>
    <s v="Grant agreement through AM 391-2023"/>
  </r>
  <r>
    <x v="7"/>
    <d v="2023-04-25T00:00:00"/>
    <x v="0"/>
    <s v="Supportive housing &amp; services"/>
    <x v="170"/>
    <n v="500000"/>
    <m/>
    <m/>
    <m/>
    <m/>
    <n v="500000"/>
    <m/>
    <s v="AR 2023 - 102 (S) as Amended with Mayor Vetoes"/>
    <n v="101000"/>
    <s v="Areawide General Fund"/>
    <s v="Grant agreement through AM 391-2023"/>
  </r>
  <r>
    <x v="7"/>
    <d v="2023-04-25T00:00:00"/>
    <x v="2"/>
    <s v="Emergency Shelter"/>
    <x v="171"/>
    <m/>
    <n v="250000"/>
    <m/>
    <m/>
    <m/>
    <n v="250000"/>
    <m/>
    <s v="AR 2023-149"/>
    <n v="206000"/>
    <s v="Alcohol Tax Fund Balance"/>
    <m/>
  </r>
  <r>
    <x v="7"/>
    <d v="2023-05-09T00:00:00"/>
    <x v="1"/>
    <s v="Administration, outreach &amp; planning"/>
    <x v="172"/>
    <n v="60000"/>
    <m/>
    <m/>
    <m/>
    <m/>
    <n v="60000"/>
    <m/>
    <s v="AR 2023-165"/>
    <s v="101000 and 221000"/>
    <s v="Areawide General Fund and HLB"/>
    <m/>
  </r>
  <r>
    <x v="7"/>
    <d v="2023-05-23T00:00:00"/>
    <x v="2"/>
    <s v="Emergency Shelter"/>
    <x v="173"/>
    <m/>
    <m/>
    <m/>
    <m/>
    <m/>
    <n v="0"/>
    <m/>
    <s v="AM 392-2023"/>
    <n v="20600"/>
    <s v="2023 Alcohol Tax"/>
    <s v="Funds were appropriated under AR 2023-150"/>
  </r>
  <r>
    <x v="7"/>
    <d v="2023-06-20T00:00:00"/>
    <x v="2"/>
    <s v="Outreach"/>
    <x v="174"/>
    <m/>
    <m/>
    <m/>
    <m/>
    <m/>
    <n v="0"/>
    <m/>
    <s v="AM 473-2023"/>
    <n v="241900"/>
    <s v="Federal Grant Fund"/>
    <m/>
  </r>
  <r>
    <x v="7"/>
    <d v="2023-06-20T00:00:00"/>
    <x v="1"/>
    <s v="Capital Investment"/>
    <x v="175"/>
    <m/>
    <m/>
    <m/>
    <m/>
    <m/>
    <n v="0"/>
    <m/>
    <s v="AM 473-2023"/>
    <n v="241900"/>
    <s v="Federal Grant Fund"/>
    <m/>
  </r>
  <r>
    <x v="7"/>
    <d v="2023-06-20T00:00:00"/>
    <x v="0"/>
    <s v="Supportive housing &amp; services"/>
    <x v="176"/>
    <m/>
    <m/>
    <m/>
    <m/>
    <m/>
    <n v="0"/>
    <m/>
    <s v="AM 473-2023"/>
    <n v="241900"/>
    <s v="Federal Grant Fund"/>
    <m/>
  </r>
  <r>
    <x v="7"/>
    <d v="2023-06-20T00:00:00"/>
    <x v="0"/>
    <s v="Supportive housing &amp; services"/>
    <x v="177"/>
    <m/>
    <m/>
    <m/>
    <m/>
    <m/>
    <n v="0"/>
    <m/>
    <s v="AM 473-2023"/>
    <n v="241900"/>
    <s v="Federal Grant Fund"/>
    <m/>
  </r>
  <r>
    <x v="7"/>
    <d v="2023-06-20T00:00:00"/>
    <x v="0"/>
    <s v="Supportive housing &amp; services"/>
    <x v="178"/>
    <m/>
    <m/>
    <m/>
    <m/>
    <m/>
    <n v="0"/>
    <m/>
    <s v="AM 473-2023"/>
    <n v="241900"/>
    <s v="Federal Grant Fund"/>
    <m/>
  </r>
  <r>
    <x v="7"/>
    <d v="2023-06-20T00:00:00"/>
    <x v="0"/>
    <s v="Supportive housing &amp; services"/>
    <x v="179"/>
    <m/>
    <m/>
    <m/>
    <m/>
    <m/>
    <n v="0"/>
    <m/>
    <s v="AM 473-2023"/>
    <n v="241900"/>
    <s v="Federal Grant Fund"/>
    <m/>
  </r>
  <r>
    <x v="7"/>
    <d v="2023-06-20T00:00:00"/>
    <x v="0"/>
    <s v="Supportive housing &amp; services"/>
    <x v="180"/>
    <m/>
    <m/>
    <m/>
    <m/>
    <m/>
    <n v="0"/>
    <m/>
    <s v="AM 473-2023"/>
    <n v="241900"/>
    <s v="Federal Grant Fund"/>
    <m/>
  </r>
  <r>
    <x v="7"/>
    <d v="2023-07-11T00:00:00"/>
    <x v="1"/>
    <s v="Legislation"/>
    <x v="181"/>
    <m/>
    <m/>
    <m/>
    <m/>
    <m/>
    <n v="0"/>
    <m/>
    <s v="AO 2023-50, As Amended"/>
    <m/>
    <m/>
    <s v="An ordinance amending Anchorage Municipal Code Title 21 in order to amend the site access development standards and achieve comprehensive plan goals for infill and redevelopment, housing, and accessible land use"/>
  </r>
  <r>
    <x v="7"/>
    <d v="2023-07-11T00:00:00"/>
    <x v="1"/>
    <s v="Capital Investment"/>
    <x v="182"/>
    <m/>
    <m/>
    <m/>
    <m/>
    <m/>
    <n v="0"/>
    <m/>
    <s v="AM 542-2023"/>
    <n v="401800"/>
    <s v="Areawide General Fund"/>
    <s v="Funded by AR 2023 - 102 (S) as Amended with Mayor Vetoes"/>
  </r>
  <r>
    <x v="7"/>
    <d v="2023-07-11T00:00:00"/>
    <x v="0"/>
    <s v="Supportive housing &amp; services"/>
    <x v="183"/>
    <m/>
    <m/>
    <m/>
    <m/>
    <m/>
    <n v="0"/>
    <m/>
    <s v="AR 2023-231"/>
    <n v="20600"/>
    <s v="2022 Alcohol Tax - Fund Balance"/>
    <s v="Awarded to Henning, Inc in AM 549-2023"/>
  </r>
  <r>
    <x v="7"/>
    <d v="2023-08-15T00:00:00"/>
    <x v="0"/>
    <s v="Supportive housing &amp; services"/>
    <x v="184"/>
    <m/>
    <m/>
    <m/>
    <n v="2912048"/>
    <m/>
    <n v="2912048"/>
    <m/>
    <s v="AR 2023-275"/>
    <n v="241900"/>
    <s v="Federal Grant Fund, DHHS"/>
    <m/>
  </r>
  <r>
    <x v="7"/>
    <d v="2023-08-22T00:00:00"/>
    <x v="1"/>
    <s v="Legislation"/>
    <x v="185"/>
    <m/>
    <m/>
    <m/>
    <m/>
    <m/>
    <n v="0"/>
    <m/>
    <s v="AO 2023-42, As Amended"/>
    <m/>
    <m/>
    <s v="An ordinance to create a more flexible R-4A zoning district to remove barriers to infill development and help MOA provide the framework for additional housing in areas designated for that use by the Anchorage 2040 Land Use Plan"/>
  </r>
  <r>
    <x v="7"/>
    <d v="2023-08-22T00:00:00"/>
    <x v="1"/>
    <s v="Legislation"/>
    <x v="186"/>
    <m/>
    <m/>
    <m/>
    <m/>
    <m/>
    <n v="0"/>
    <m/>
    <s v="AR 2023-260(S)"/>
    <m/>
    <m/>
    <m/>
  </r>
  <r>
    <x v="7"/>
    <d v="2023-09-05T00:00:00"/>
    <x v="2"/>
    <s v="Abatement"/>
    <x v="187"/>
    <m/>
    <m/>
    <m/>
    <m/>
    <m/>
    <n v="0"/>
    <m/>
    <s v="AR 2023-296"/>
    <n v="206000"/>
    <s v="2023 Alcohol Tax"/>
    <s v="From unspent alcohol tax funds for sheltering"/>
  </r>
  <r>
    <x v="7"/>
    <d v="2023-09-12T00:00:00"/>
    <x v="1"/>
    <s v="Rehabilitation of existing housing"/>
    <x v="188"/>
    <m/>
    <m/>
    <m/>
    <m/>
    <m/>
    <n v="0"/>
    <m/>
    <s v="AR 2023-286(S), As Amended"/>
    <n v="401800"/>
    <s v="Areawide General Capital Improvement Fund"/>
    <m/>
  </r>
  <r>
    <x v="7"/>
    <d v="2023-09-12T00:00:00"/>
    <x v="2"/>
    <s v="Emergency Shelter"/>
    <x v="189"/>
    <m/>
    <m/>
    <m/>
    <m/>
    <m/>
    <n v="0"/>
    <m/>
    <s v="AR 2023-286(S), As Amended"/>
    <n v="401800"/>
    <s v="Areawide General Capital Improvement Fund"/>
    <m/>
  </r>
  <r>
    <x v="7"/>
    <d v="2023-09-12T00:00:00"/>
    <x v="2"/>
    <s v="Emergency Shelter"/>
    <x v="190"/>
    <m/>
    <m/>
    <m/>
    <m/>
    <m/>
    <n v="0"/>
    <m/>
    <s v="AR 2023-286(S), As Amended"/>
    <n v="206000"/>
    <s v="Alcohol Tax Fund Balance"/>
    <m/>
  </r>
  <r>
    <x v="7"/>
    <d v="2023-09-12T00:00:00"/>
    <x v="2"/>
    <s v="Emergency Shelter"/>
    <x v="191"/>
    <m/>
    <m/>
    <m/>
    <m/>
    <m/>
    <n v="0"/>
    <m/>
    <s v="AR 2023-286(S), As Amended"/>
    <n v="241900"/>
    <s v="Federal Grant Fund"/>
    <m/>
  </r>
  <r>
    <x v="7"/>
    <d v="2023-09-26T00:00:00"/>
    <x v="2"/>
    <s v="Emergency Shelter"/>
    <x v="192"/>
    <m/>
    <m/>
    <m/>
    <m/>
    <m/>
    <n v="0"/>
    <m/>
    <s v="AM 716-2023"/>
    <n v="241900"/>
    <s v="HUS CDBG-COVID funds"/>
    <m/>
  </r>
  <r>
    <x v="7"/>
    <d v="2023-09-26T00:00:00"/>
    <x v="2"/>
    <s v="Emergency Shelter"/>
    <x v="193"/>
    <m/>
    <m/>
    <m/>
    <m/>
    <m/>
    <n v="0"/>
    <m/>
    <s v="AR 2023-298(S)"/>
    <n v="206000"/>
    <s v="Alcohol Tax Fund Balance"/>
    <m/>
  </r>
  <r>
    <x v="7"/>
    <d v="2023-09-26T00:00:00"/>
    <x v="2"/>
    <s v="Emergency Shelter"/>
    <x v="194"/>
    <m/>
    <m/>
    <m/>
    <m/>
    <m/>
    <n v="0"/>
    <m/>
    <s v="AR 2023-298(S)"/>
    <n v="241900"/>
    <s v="Federal Grant Fund"/>
    <s v="unspent ARPA funds AR 2022-361 Sullivan exit"/>
  </r>
  <r>
    <x v="7"/>
    <d v="2023-09-26T00:00:00"/>
    <x v="2"/>
    <s v="Emergency Shelter"/>
    <x v="195"/>
    <m/>
    <m/>
    <m/>
    <m/>
    <m/>
    <n v="0"/>
    <m/>
    <s v="AM 742-2023"/>
    <n v="206000"/>
    <s v="Alcohol Tax Fund Balance"/>
    <m/>
  </r>
  <r>
    <x v="7"/>
    <d v="2023-10-16T00:00:00"/>
    <x v="2"/>
    <s v="Emergency Shelter"/>
    <x v="196"/>
    <m/>
    <n v="432729"/>
    <m/>
    <m/>
    <m/>
    <n v="432729"/>
    <m/>
    <s v="AM 786-2023"/>
    <n v="206000"/>
    <s v="Alcohol Tax"/>
    <m/>
  </r>
  <r>
    <x v="7"/>
    <d v="2023-10-16T00:00:00"/>
    <x v="2"/>
    <s v="Emergency Shelter"/>
    <x v="197"/>
    <n v="304172.48"/>
    <m/>
    <m/>
    <m/>
    <m/>
    <n v="304172.48"/>
    <m/>
    <s v="AM 787-2023"/>
    <n v="190000"/>
    <s v="Operating Funds"/>
    <m/>
  </r>
  <r>
    <x v="7"/>
    <d v="2023-10-16T00:00:00"/>
    <x v="2"/>
    <s v="Emergency Shelter"/>
    <x v="197"/>
    <m/>
    <n v="1834228"/>
    <m/>
    <m/>
    <m/>
    <n v="1834228"/>
    <m/>
    <s v="AM 787-2023"/>
    <n v="206000"/>
    <s v="Alcohol Tax"/>
    <m/>
  </r>
  <r>
    <x v="7"/>
    <d v="2023-10-16T00:00:00"/>
    <x v="2"/>
    <s v="Emergency Shelter"/>
    <x v="198"/>
    <n v="323400"/>
    <m/>
    <m/>
    <m/>
    <m/>
    <n v="323400"/>
    <m/>
    <s v="AM 790-2023"/>
    <n v="190000"/>
    <s v="Operating Funds, AHD"/>
    <m/>
  </r>
  <r>
    <x v="7"/>
    <d v="2023-10-16T00:00:00"/>
    <x v="2"/>
    <s v="Emergency Shelter"/>
    <x v="198"/>
    <m/>
    <n v="508200"/>
    <m/>
    <m/>
    <m/>
    <n v="508200"/>
    <m/>
    <s v="AM 790-2023"/>
    <n v="206000"/>
    <s v="Alcohol Tax Fund"/>
    <m/>
  </r>
  <r>
    <x v="8"/>
    <d v="2023-11-21T00:00:00"/>
    <x v="1"/>
    <s v="Supportive housing &amp; services"/>
    <x v="199"/>
    <m/>
    <n v="1800000"/>
    <m/>
    <m/>
    <m/>
    <n v="1800000"/>
    <m/>
    <s v="AO 2023-95"/>
    <n v="206000"/>
    <s v="2024 Alcohol Tax Fund"/>
    <m/>
  </r>
  <r>
    <x v="8"/>
    <d v="2023-11-21T00:00:00"/>
    <x v="2"/>
    <s v="Administration, outreach &amp; planning"/>
    <x v="200"/>
    <m/>
    <n v="703877"/>
    <m/>
    <m/>
    <m/>
    <n v="703877"/>
    <m/>
    <s v="AO 2023-95"/>
    <n v="206000"/>
    <s v="2024 Alcohol Tax Fund"/>
    <m/>
  </r>
  <r>
    <x v="8"/>
    <d v="2023-11-21T00:00:00"/>
    <x v="2"/>
    <s v="Emergency Shelter"/>
    <x v="201"/>
    <m/>
    <n v="1330000"/>
    <m/>
    <m/>
    <m/>
    <n v="1330000"/>
    <m/>
    <s v="AO 2023-95"/>
    <n v="206000"/>
    <s v="2024 Alcohol Tax Fund"/>
    <m/>
  </r>
  <r>
    <x v="8"/>
    <d v="2023-11-21T00:00:00"/>
    <x v="2"/>
    <s v="Emergency Shelter"/>
    <x v="202"/>
    <m/>
    <n v="550000"/>
    <m/>
    <m/>
    <m/>
    <n v="550000"/>
    <m/>
    <s v="AO 2023-95"/>
    <n v="206000"/>
    <s v="2024 Alcohol Tax Fund"/>
    <m/>
  </r>
  <r>
    <x v="8"/>
    <d v="2023-11-21T00:00:00"/>
    <x v="2"/>
    <s v="Emergency Shelter"/>
    <x v="203"/>
    <m/>
    <n v="445000"/>
    <m/>
    <m/>
    <m/>
    <n v="445000"/>
    <m/>
    <s v="AO 2023-95"/>
    <n v="206000"/>
    <s v="2024 Alcohol Tax Fund"/>
    <m/>
  </r>
  <r>
    <x v="8"/>
    <d v="2023-11-21T00:00:00"/>
    <x v="2"/>
    <s v="Outreach"/>
    <x v="204"/>
    <m/>
    <n v="700000"/>
    <m/>
    <m/>
    <m/>
    <n v="700000"/>
    <m/>
    <s v="AO 2023-95"/>
    <n v="206000"/>
    <s v="2024 Alcohol Tax Fund"/>
    <m/>
  </r>
  <r>
    <x v="8"/>
    <d v="2023-11-21T00:00:00"/>
    <x v="2"/>
    <s v="Emergency Shelter"/>
    <x v="205"/>
    <m/>
    <n v="600000"/>
    <m/>
    <m/>
    <m/>
    <n v="600000"/>
    <m/>
    <s v="AO 2023-95"/>
    <n v="206000"/>
    <s v="2024 Alcohol Tax Fund"/>
    <m/>
  </r>
  <r>
    <x v="8"/>
    <d v="2023-11-21T00:00:00"/>
    <x v="2"/>
    <s v="Emergency Shelter"/>
    <x v="206"/>
    <m/>
    <n v="3500000"/>
    <m/>
    <m/>
    <m/>
    <n v="3500000"/>
    <m/>
    <s v="AO 2023-95"/>
    <n v="206000"/>
    <s v="2024 Alcohol Tax Fund"/>
    <m/>
  </r>
  <r>
    <x v="8"/>
    <d v="2023-11-21T00:00:00"/>
    <x v="2"/>
    <s v="Emergency Shelter"/>
    <x v="207"/>
    <m/>
    <n v="200000"/>
    <m/>
    <m/>
    <m/>
    <n v="200000"/>
    <m/>
    <s v="AO 2023-95"/>
    <n v="206000"/>
    <s v="2024 Alcohol Tax Fund"/>
    <m/>
  </r>
  <r>
    <x v="8"/>
    <d v="2023-11-21T00:00:00"/>
    <x v="2"/>
    <s v="Capital Investment"/>
    <x v="208"/>
    <m/>
    <n v="500000"/>
    <m/>
    <m/>
    <m/>
    <n v="500000"/>
    <m/>
    <s v="AO 2023-95"/>
    <n v="206000"/>
    <s v="2024 Alcohol Tax Fund"/>
    <m/>
  </r>
  <r>
    <x v="8"/>
    <d v="2023-11-21T00:00:00"/>
    <x v="2"/>
    <s v="Emergency Shelter"/>
    <x v="209"/>
    <m/>
    <n v="873237"/>
    <m/>
    <m/>
    <m/>
    <n v="873237"/>
    <m/>
    <s v="AO 2023-95"/>
    <n v="206000"/>
    <s v="2024 Alcohol Tax Fund"/>
    <m/>
  </r>
  <r>
    <x v="8"/>
    <d v="2023-11-21T00:00:00"/>
    <x v="1"/>
    <s v="Supportive housing &amp; services"/>
    <x v="210"/>
    <m/>
    <n v="1500000"/>
    <m/>
    <m/>
    <m/>
    <n v="1500000"/>
    <m/>
    <s v="AO 2023-95"/>
    <n v="206000"/>
    <s v="2024 Alcohol Tax Fund"/>
    <m/>
  </r>
  <r>
    <x v="8"/>
    <d v="2023-11-21T00:00:00"/>
    <x v="2"/>
    <s v="Abatement"/>
    <x v="211"/>
    <m/>
    <n v="665491"/>
    <m/>
    <m/>
    <m/>
    <n v="665491"/>
    <m/>
    <s v="AO 2023-95"/>
    <n v="206000"/>
    <s v="2024 Alcohol Tax Fund"/>
    <m/>
  </r>
  <r>
    <x v="8"/>
    <d v="2023-11-21T00:00:00"/>
    <x v="2"/>
    <s v="Administration, outreach &amp; planning"/>
    <x v="212"/>
    <m/>
    <n v="150000"/>
    <m/>
    <m/>
    <m/>
    <n v="150000"/>
    <m/>
    <s v="AO 2023-95"/>
    <n v="206000"/>
    <s v="2024 Alcohol Tax Fund"/>
    <m/>
  </r>
  <r>
    <x v="7"/>
    <d v="2023-12-19T00:00:00"/>
    <x v="1"/>
    <s v="Legislation"/>
    <x v="213"/>
    <m/>
    <m/>
    <m/>
    <m/>
    <m/>
    <n v="0"/>
    <m/>
    <s v="AR 2023-433"/>
    <m/>
    <m/>
    <m/>
  </r>
  <r>
    <x v="8"/>
    <d v="2023-12-19T00:00:00"/>
    <x v="0"/>
    <s v="Outreach"/>
    <x v="214"/>
    <m/>
    <m/>
    <m/>
    <m/>
    <m/>
    <n v="0"/>
    <m/>
    <s v="AM 972-2023"/>
    <n v="206000"/>
    <s v="2024 Alcohol Tax Fund"/>
    <m/>
  </r>
  <r>
    <x v="8"/>
    <d v="2023-12-19T00:00:00"/>
    <x v="2"/>
    <s v="Emergency Shelter"/>
    <x v="215"/>
    <m/>
    <m/>
    <m/>
    <m/>
    <m/>
    <n v="0"/>
    <m/>
    <s v="AM 990-2023"/>
    <n v="206000"/>
    <s v="2024 Alcohol Tax Fund"/>
    <m/>
  </r>
  <r>
    <x v="8"/>
    <d v="2023-12-19T00:00:00"/>
    <x v="2"/>
    <s v="Emergency Shelter"/>
    <x v="216"/>
    <m/>
    <m/>
    <m/>
    <m/>
    <m/>
    <n v="0"/>
    <m/>
    <s v="AM 991-2023"/>
    <n v="206000"/>
    <s v="2024 Alcohol Tax Fund"/>
    <m/>
  </r>
  <r>
    <x v="8"/>
    <d v="2023-12-19T00:00:00"/>
    <x v="2"/>
    <s v="Emergency Shelter"/>
    <x v="217"/>
    <m/>
    <m/>
    <m/>
    <m/>
    <m/>
    <n v="0"/>
    <m/>
    <s v="AM 992-2023"/>
    <n v="206000"/>
    <s v="2024 Alcohol Tax Fund"/>
    <m/>
  </r>
  <r>
    <x v="7"/>
    <d v="2023-12-19T00:00:00"/>
    <x v="2"/>
    <s v="Emergency Shelter"/>
    <x v="218"/>
    <m/>
    <m/>
    <m/>
    <m/>
    <m/>
    <n v="0"/>
    <m/>
    <s v="AM 993-2023"/>
    <n v="206000"/>
    <s v="2024 Alcohol Tax Fund"/>
    <m/>
  </r>
  <r>
    <x v="8"/>
    <d v="2024-01-16T00:00:00"/>
    <x v="1"/>
    <s v="Supportive housing &amp; services"/>
    <x v="219"/>
    <m/>
    <m/>
    <m/>
    <m/>
    <m/>
    <n v="0"/>
    <m/>
    <s v="AR 2023-421, As Amended"/>
    <n v="206000"/>
    <s v="Alcohol Tax Fund Balance"/>
    <m/>
  </r>
  <r>
    <x v="8"/>
    <d v="2024-01-16T00:00:00"/>
    <x v="2"/>
    <s v="Emergency Shelter"/>
    <x v="220"/>
    <m/>
    <m/>
    <m/>
    <m/>
    <m/>
    <n v="0"/>
    <m/>
    <s v="AR 2023-440"/>
    <n v="206000"/>
    <s v="Alcohol Tax Fund Balance"/>
    <m/>
  </r>
  <r>
    <x v="8"/>
    <d v="2024-01-23T00:00:00"/>
    <x v="2"/>
    <s v="Emergency Shelter"/>
    <x v="221"/>
    <m/>
    <m/>
    <m/>
    <m/>
    <m/>
    <n v="0"/>
    <m/>
    <s v="AR 2024-32, As Amended"/>
    <n v="101000"/>
    <s v="Areawide General Fund"/>
    <m/>
  </r>
  <r>
    <x v="8"/>
    <d v="2024-01-23T00:00:00"/>
    <x v="2"/>
    <s v="Emergency Shelter"/>
    <x v="222"/>
    <m/>
    <m/>
    <m/>
    <m/>
    <m/>
    <n v="0"/>
    <m/>
    <s v="AR 2024-32, As Amended"/>
    <n v="206000"/>
    <s v="Alcohol Tax Fund Balance"/>
    <m/>
  </r>
  <r>
    <x v="8"/>
    <d v="2024-03-05T00:00:00"/>
    <x v="2"/>
    <s v="Emergency Shelter"/>
    <x v="223"/>
    <m/>
    <m/>
    <m/>
    <m/>
    <m/>
    <n v="0"/>
    <m/>
    <s v="AR 2024-85"/>
    <n v="241900"/>
    <s v="Federal Grant Fund"/>
    <m/>
  </r>
  <r>
    <x v="8"/>
    <d v="2024-04-09T00:00:00"/>
    <x v="2"/>
    <s v="Emergency Shelter"/>
    <x v="224"/>
    <m/>
    <n v="647044"/>
    <m/>
    <m/>
    <m/>
    <n v="647044"/>
    <m/>
    <s v="AM 290-2024"/>
    <n v="206000"/>
    <s v="2024 Alcohol Tax Fund"/>
    <m/>
  </r>
  <r>
    <x v="8"/>
    <d v="2024-04-09T00:00:00"/>
    <x v="2"/>
    <s v="Emergency Shelter"/>
    <x v="225"/>
    <m/>
    <m/>
    <m/>
    <m/>
    <m/>
    <n v="0"/>
    <m/>
    <s v="AR 2024-100(S)"/>
    <n v="206000"/>
    <s v="2024 Alcohol Tax Fund"/>
    <m/>
  </r>
  <r>
    <x v="8"/>
    <d v="2024-04-23T00:00:00"/>
    <x v="1"/>
    <s v="Supportive housing &amp; services"/>
    <x v="226"/>
    <m/>
    <m/>
    <m/>
    <m/>
    <m/>
    <m/>
    <m/>
    <s v="AR 2024-122"/>
    <n v="206000"/>
    <s v="2024 Alcohol Tax Fund"/>
    <m/>
  </r>
  <r>
    <x v="8"/>
    <d v="2024-04-23T00:00:00"/>
    <x v="1"/>
    <s v="Supportive housing &amp; services"/>
    <x v="227"/>
    <m/>
    <m/>
    <m/>
    <n v="568064"/>
    <m/>
    <n v="568064"/>
    <m/>
    <s v="AR 2024-118"/>
    <n v="241900"/>
    <s v="Federal Grant Fund"/>
    <m/>
  </r>
  <r>
    <x v="8"/>
    <d v="2024-05-21T00:00:00"/>
    <x v="2"/>
    <s v="Emergency Shelter"/>
    <x v="228"/>
    <m/>
    <m/>
    <m/>
    <m/>
    <m/>
    <n v="0"/>
    <m/>
    <s v="2024-177, As Amended"/>
    <s v="2900000967"/>
    <s v="Pay for Success Grant"/>
    <m/>
  </r>
  <r>
    <x v="8"/>
    <d v="2024-06-25T00:00:00"/>
    <x v="2"/>
    <s v="Emergency Shelter"/>
    <x v="229"/>
    <m/>
    <m/>
    <m/>
    <m/>
    <m/>
    <n v="0"/>
    <m/>
    <s v="AR 2024-199"/>
    <s v="2900000967"/>
    <s v="Pay for Success Grant"/>
    <m/>
  </r>
  <r>
    <x v="8"/>
    <d v="2024-06-25T00:00:00"/>
    <x v="2"/>
    <s v="Emergency Shelter"/>
    <x v="230"/>
    <m/>
    <m/>
    <m/>
    <m/>
    <m/>
    <n v="0"/>
    <m/>
    <s v="AR 2024-200"/>
    <s v="2900001147"/>
    <s v="ECWS Non-Emerg. Transport. Account"/>
    <m/>
  </r>
  <r>
    <x v="8"/>
    <d v="2024-06-25T00:00:00"/>
    <x v="2"/>
    <s v="Emergency Shelter"/>
    <x v="231"/>
    <m/>
    <m/>
    <m/>
    <m/>
    <m/>
    <n v="0"/>
    <m/>
    <s v="AR 2024-187"/>
    <s v="2900000967"/>
    <s v="Pay for Success Grant"/>
    <m/>
  </r>
  <r>
    <x v="8"/>
    <d v="2024-06-25T00:00:00"/>
    <x v="2"/>
    <s v="Emergency Shelter"/>
    <x v="232"/>
    <m/>
    <m/>
    <m/>
    <m/>
    <m/>
    <n v="0"/>
    <m/>
    <s v="AM 2024-545"/>
    <n v="206000"/>
    <s v="2024 Alcohol Tax Fund"/>
    <m/>
  </r>
  <r>
    <x v="8"/>
    <d v="2024-06-25T00:00:00"/>
    <x v="2"/>
    <s v="Emergency Shelter"/>
    <x v="233"/>
    <m/>
    <m/>
    <m/>
    <m/>
    <m/>
    <n v="0"/>
    <m/>
    <s v="AM 2024-546"/>
    <n v="206000"/>
    <s v="2024 Alcohol Tax Fund"/>
    <m/>
  </r>
  <r>
    <x v="8"/>
    <d v="2024-07-16T00:00:00"/>
    <x v="2"/>
    <s v="Emergency Shelter"/>
    <x v="234"/>
    <m/>
    <m/>
    <m/>
    <m/>
    <m/>
    <n v="0"/>
    <m/>
    <s v="AM 560-2024"/>
    <s v="206000"/>
    <s v="2024 Alcohol Tax Fund"/>
    <m/>
  </r>
  <r>
    <x v="8"/>
    <d v="2024-07-16T00:00:00"/>
    <x v="0"/>
    <s v="Supportive housing &amp; services"/>
    <x v="235"/>
    <m/>
    <m/>
    <m/>
    <n v="141934"/>
    <m/>
    <n v="141934"/>
    <m/>
    <s v="AR 2024-216"/>
    <s v="231900"/>
    <s v="State grant pass thru- AHFC"/>
    <m/>
  </r>
  <r>
    <x v="8"/>
    <d v="2024-07-19T00:00:00"/>
    <x v="2"/>
    <s v="Emergency Shelter"/>
    <x v="236"/>
    <m/>
    <m/>
    <m/>
    <m/>
    <m/>
    <n v="0"/>
    <m/>
    <s v="AM 584-2024"/>
    <n v="231900"/>
    <s v="State grant pass thru- DCCED"/>
    <m/>
  </r>
  <r>
    <x v="8"/>
    <d v="2024-07-19T00:00:00"/>
    <x v="2"/>
    <s v="Emergency Shelter"/>
    <x v="237"/>
    <m/>
    <m/>
    <m/>
    <m/>
    <m/>
    <n v="0"/>
    <m/>
    <s v="AM 583-2024"/>
    <n v="231900"/>
    <s v="State grant pass thru- DCCED"/>
    <m/>
  </r>
  <r>
    <x v="8"/>
    <d v="2024-07-30T00:00:00"/>
    <x v="2"/>
    <s v="Emergency Shelter"/>
    <x v="238"/>
    <m/>
    <m/>
    <m/>
    <n v="4000000"/>
    <m/>
    <n v="4000000"/>
    <m/>
    <s v="AR 2024-230"/>
    <s v="231900"/>
    <s v="State grant pass thru- DCCED"/>
    <m/>
  </r>
  <r>
    <x v="8"/>
    <d v="2024-08-13T00:00:00"/>
    <x v="2"/>
    <s v="Emergency Shelter"/>
    <x v="239"/>
    <m/>
    <m/>
    <m/>
    <m/>
    <m/>
    <n v="0"/>
    <m/>
    <s v="AM 598-2024"/>
    <s v="206000"/>
    <s v="2024 Alcohol Tax Fund"/>
    <m/>
  </r>
  <r>
    <x v="8"/>
    <d v="2024-08-13T00:00:00"/>
    <x v="2"/>
    <s v="Emergency Shelter"/>
    <x v="240"/>
    <m/>
    <m/>
    <m/>
    <m/>
    <m/>
    <n v="0"/>
    <m/>
    <s v="AM 599-2024"/>
    <s v="206000"/>
    <s v="2024 Alcohol Tax Fund"/>
    <m/>
  </r>
  <r>
    <x v="8"/>
    <d v="2024-08-13T00:00:00"/>
    <x v="1"/>
    <s v="Administration, outreach &amp; planning"/>
    <x v="241"/>
    <m/>
    <m/>
    <m/>
    <m/>
    <m/>
    <n v="0"/>
    <m/>
    <s v="AR 2024-231"/>
    <m/>
    <m/>
    <m/>
  </r>
  <r>
    <x v="8"/>
    <d v="2024-08-13T00:00:00"/>
    <x v="2"/>
    <s v="Emergency Shelter"/>
    <x v="242"/>
    <m/>
    <m/>
    <m/>
    <m/>
    <m/>
    <n v="0"/>
    <m/>
    <s v="AR 2024-233"/>
    <m/>
    <m/>
    <m/>
  </r>
  <r>
    <x v="8"/>
    <d v="2024-10-08T00:00:00"/>
    <x v="0"/>
    <s v="Rehabilitation of existing housing"/>
    <x v="243"/>
    <m/>
    <m/>
    <m/>
    <n v="400000"/>
    <m/>
    <n v="400000"/>
    <m/>
    <s v="AM 763-2024"/>
    <n v="2000166"/>
    <s v="CDBG Entitlement"/>
    <m/>
  </r>
  <r>
    <x v="8"/>
    <d v="2024-10-08T00:00:00"/>
    <x v="2"/>
    <s v="Emergency Shelter"/>
    <x v="244"/>
    <m/>
    <m/>
    <m/>
    <m/>
    <m/>
    <n v="0"/>
    <m/>
    <s v="AR 2024-311"/>
    <m/>
    <m/>
    <m/>
  </r>
  <r>
    <x v="8"/>
    <d v="2024-10-08T00:00:00"/>
    <x v="2"/>
    <s v="Emergency Shelter"/>
    <x v="245"/>
    <n v="2320080"/>
    <m/>
    <m/>
    <n v="1267520"/>
    <m/>
    <n v="3587600"/>
    <m/>
    <s v="AM 816-2024"/>
    <s v="231900, 101000"/>
    <s v="Subject to appropiration of Sprung structure sale; 2024 state capital grant"/>
    <m/>
  </r>
  <r>
    <x v="8"/>
    <d v="2024-10-08T00:00:00"/>
    <x v="2"/>
    <s v="Emergency Shelter"/>
    <x v="246"/>
    <n v="1049040"/>
    <m/>
    <m/>
    <n v="690618"/>
    <m/>
    <n v="1739658"/>
    <m/>
    <s v="AM 817-2024"/>
    <s v="231900"/>
    <s v="Subject to appropiration of Sprung structure sale; 2024 state capital grant"/>
    <m/>
  </r>
  <r>
    <x v="8"/>
    <d v="2024-10-22T00:00:00"/>
    <x v="2"/>
    <s v="Emergency Shelter"/>
    <x v="247"/>
    <n v="1099008"/>
    <m/>
    <m/>
    <n v="2612952"/>
    <m/>
    <n v="3711960"/>
    <m/>
    <s v="AM 841-2024"/>
    <s v="241900"/>
    <s v="CBDG-CV3, CBDG-CV1, 10100 subject to appropriation of sale of sprung structure"/>
    <m/>
  </r>
  <r>
    <x v="8"/>
    <d v="2024-10-22T00:00:00"/>
    <x v="2"/>
    <s v="Administration, outreach &amp; planning"/>
    <x v="248"/>
    <n v="60000"/>
    <m/>
    <m/>
    <m/>
    <m/>
    <n v="60000"/>
    <m/>
    <s v="AM 853-2024"/>
    <s v="101000"/>
    <s v="operating budget"/>
    <m/>
  </r>
  <r>
    <x v="8"/>
    <d v="2024-11-19T00:00:00"/>
    <x v="2"/>
    <s v="Supportive housing &amp; services"/>
    <x v="249"/>
    <m/>
    <m/>
    <m/>
    <n v="979250"/>
    <m/>
    <n v="979250"/>
    <m/>
    <s v="AM 912-2024"/>
    <m/>
    <m/>
    <m/>
  </r>
  <r>
    <x v="8"/>
    <d v="2024-11-19T00:00:00"/>
    <x v="2"/>
    <s v="Emergency Shelter"/>
    <x v="250"/>
    <m/>
    <m/>
    <m/>
    <m/>
    <m/>
    <n v="0"/>
    <m/>
    <s v="AM 913-2024"/>
    <s v="206000"/>
    <s v="2024 Alcohol Tax Fund"/>
    <m/>
  </r>
  <r>
    <x v="8"/>
    <d v="2024-12-19T00:00:00"/>
    <x v="2"/>
    <s v="Emergency Shelter"/>
    <x v="251"/>
    <n v="202000"/>
    <m/>
    <m/>
    <m/>
    <m/>
    <n v="202000"/>
    <m/>
    <s v="AM 1023-2024"/>
    <s v="101000"/>
    <s v="AHD 24 and 25 operating funds"/>
    <m/>
  </r>
  <r>
    <x v="9"/>
    <d v="2024-11-19T00:00:00"/>
    <x v="2"/>
    <s v="Administration, outreach &amp; planning"/>
    <x v="252"/>
    <m/>
    <n v="670401"/>
    <m/>
    <m/>
    <m/>
    <n v="670401"/>
    <m/>
    <s v="AR 2024 - 92 (S) as Amended"/>
    <s v="206000"/>
    <s v="2025 Alcohol Tax Fund"/>
    <m/>
  </r>
  <r>
    <x v="9"/>
    <d v="2024-11-19T00:00:00"/>
    <x v="2"/>
    <s v="Emergency Shelter"/>
    <x v="201"/>
    <m/>
    <n v="1647000"/>
    <m/>
    <m/>
    <m/>
    <n v="1647000"/>
    <m/>
    <s v="AR 2024 - 92 (S) as Amended"/>
    <s v="206000"/>
    <s v="2025 Alcohol Tax Fund"/>
    <m/>
  </r>
  <r>
    <x v="9"/>
    <d v="2024-11-19T00:00:00"/>
    <x v="2"/>
    <s v="Emergency Shelter"/>
    <x v="202"/>
    <m/>
    <n v="495000"/>
    <m/>
    <m/>
    <m/>
    <n v="495000"/>
    <m/>
    <s v="AR 2024 - 92 (S) as Amended"/>
    <s v="206000"/>
    <s v="2025 Alcohol Tax Fund"/>
    <m/>
  </r>
  <r>
    <x v="9"/>
    <d v="2024-11-19T00:00:00"/>
    <x v="2"/>
    <s v="Emergency Shelter"/>
    <x v="253"/>
    <m/>
    <n v="603000"/>
    <m/>
    <m/>
    <m/>
    <n v="603000"/>
    <m/>
    <s v="AR 2024 - 92 (S) as Amended"/>
    <s v="206000"/>
    <s v="2025 Alcohol Tax Fund"/>
    <m/>
  </r>
  <r>
    <x v="9"/>
    <d v="2024-11-19T00:00:00"/>
    <x v="2"/>
    <s v="Administration, outreach &amp; planning"/>
    <x v="254"/>
    <m/>
    <n v="630000"/>
    <m/>
    <m/>
    <m/>
    <n v="630000"/>
    <m/>
    <s v="AR 2024 - 92 (S) as Amended"/>
    <s v="206000"/>
    <s v="2025 Alcohol Tax Fund"/>
    <m/>
  </r>
  <r>
    <x v="9"/>
    <d v="2024-11-19T00:00:00"/>
    <x v="2"/>
    <s v="Emergency Shelter"/>
    <x v="255"/>
    <m/>
    <n v="657000"/>
    <m/>
    <m/>
    <m/>
    <n v="657000"/>
    <m/>
    <s v="AR 2024 - 92 (S) as Amended"/>
    <s v="206000"/>
    <s v="2025 Alcohol Tax Fund"/>
    <m/>
  </r>
  <r>
    <x v="9"/>
    <d v="2024-11-19T00:00:00"/>
    <x v="2"/>
    <s v="Emergency Shelter"/>
    <x v="256"/>
    <m/>
    <n v="4552288"/>
    <m/>
    <m/>
    <m/>
    <n v="4552288"/>
    <m/>
    <s v="AR 2024 - 92 (S) as Amended"/>
    <s v="206000"/>
    <s v="2025 Alcohol Tax Fund"/>
    <m/>
  </r>
  <r>
    <x v="9"/>
    <d v="2014-11-19T00:00:00"/>
    <x v="2"/>
    <s v="Abatement"/>
    <x v="257"/>
    <m/>
    <n v="748186"/>
    <m/>
    <m/>
    <m/>
    <n v="748186"/>
    <m/>
    <s v="AR 2024 - 92 (S) as Amended"/>
    <s v="206000"/>
    <s v="2025 Alcohol Tax Fund"/>
    <m/>
  </r>
  <r>
    <x v="9"/>
    <d v="2025-02-11T00:00:00"/>
    <x v="2"/>
    <s v="Emergency Shelter"/>
    <x v="258"/>
    <m/>
    <m/>
    <m/>
    <m/>
    <m/>
    <n v="0"/>
    <m/>
    <s v="AR 2025-47"/>
    <s v="206000"/>
    <s v="2024 Alcohol Tax Fund"/>
    <m/>
  </r>
  <r>
    <x v="9"/>
    <d v="2025-02-11T00:00:00"/>
    <x v="1"/>
    <s v="Supportive housing &amp; services"/>
    <x v="259"/>
    <m/>
    <m/>
    <m/>
    <m/>
    <m/>
    <n v="0"/>
    <m/>
    <s v="AR 2025-47"/>
    <s v="206000"/>
    <s v="2024 Alcohol Tax Fund"/>
    <m/>
  </r>
  <r>
    <x v="9"/>
    <d v="2025-02-25T00:00:00"/>
    <x v="1"/>
    <s v="Supportive housing &amp; services"/>
    <x v="260"/>
    <m/>
    <m/>
    <m/>
    <m/>
    <m/>
    <m/>
    <m/>
    <s v="AM 208-2025"/>
    <s v="206000"/>
    <s v="2025 Alcohol Tax Fund"/>
    <m/>
  </r>
  <r>
    <x v="9"/>
    <d v="2025-02-25T00:00:00"/>
    <x v="2"/>
    <s v="Emergency Shelter"/>
    <x v="261"/>
    <m/>
    <m/>
    <m/>
    <m/>
    <m/>
    <m/>
    <m/>
    <s v="AM 212-2025"/>
    <s v="206000"/>
    <s v="2025 Alcohol Tax Fund"/>
    <m/>
  </r>
  <r>
    <x v="9"/>
    <d v="2025-04-08T00:00:00"/>
    <x v="1"/>
    <s v="Rent &amp; mortgage assistance"/>
    <x v="262"/>
    <m/>
    <m/>
    <m/>
    <m/>
    <n v="5529232"/>
    <m/>
    <m/>
    <s v="AM 312-2025"/>
    <s v="241900"/>
    <s v="HOME-ARP and ERA#2 (both parts of the American Rescue Act)"/>
    <m/>
  </r>
  <r>
    <x v="9"/>
    <d v="2025-04-16T00:00:00"/>
    <x v="2"/>
    <s v="Emergency Shelter"/>
    <x v="263"/>
    <n v="136000"/>
    <m/>
    <m/>
    <m/>
    <m/>
    <m/>
    <m/>
    <s v="AM 323-2025"/>
    <s v="101000"/>
    <s v="2025 AHD Operating Funds"/>
    <m/>
  </r>
  <r>
    <x v="9"/>
    <d v="2025-04-22T00:00:00"/>
    <x v="2"/>
    <s v="Emergency Shelter"/>
    <x v="264"/>
    <m/>
    <m/>
    <m/>
    <m/>
    <m/>
    <n v="0"/>
    <m/>
    <s v="AR 2025-128"/>
    <m/>
    <m/>
    <m/>
  </r>
  <r>
    <x v="9"/>
    <d v="2025-05-06T00:00:00"/>
    <x v="2"/>
    <s v="Emergency Shelter"/>
    <x v="265"/>
    <n v="730000"/>
    <m/>
    <m/>
    <m/>
    <m/>
    <n v="730000"/>
    <m/>
    <s v="AM 387-2025"/>
    <s v="101000"/>
    <s v="2025 AHD Operating Funds"/>
    <m/>
  </r>
  <r>
    <x v="9"/>
    <d v="2025-05-06T00:00:00"/>
    <x v="2"/>
    <s v="Emergency Shelter"/>
    <x v="266"/>
    <m/>
    <m/>
    <m/>
    <n v="265710"/>
    <m/>
    <n v="265710"/>
    <m/>
    <s v="AM 413-2025"/>
    <s v="101000-244000"/>
    <s v="Operating Funds - Homeless Fund"/>
    <m/>
  </r>
  <r>
    <x v="9"/>
    <d v="2025-05-06T00:00:00"/>
    <x v="2"/>
    <s v="Administration, outreach &amp; planning"/>
    <x v="267"/>
    <m/>
    <m/>
    <m/>
    <n v="50000"/>
    <m/>
    <n v="50000"/>
    <m/>
    <s v="AM 404-2025"/>
    <s v="101000-244000"/>
    <s v="Operating Funds - Homeless Fund"/>
    <m/>
  </r>
  <r>
    <x v="9"/>
    <d v="2025-05-20T00:00:00"/>
    <x v="2"/>
    <s v="Administration, outreach &amp; planning"/>
    <x v="268"/>
    <m/>
    <m/>
    <m/>
    <m/>
    <n v="156500.60999999999"/>
    <n v="156500.60999999999"/>
    <m/>
    <s v="AM 351-2025"/>
    <s v="241900"/>
    <s v="Federal  Community Development Block"/>
    <m/>
  </r>
  <r>
    <x v="9"/>
    <d v="2025-06-10T00:00:00"/>
    <x v="2"/>
    <s v="Emergency Shelter"/>
    <x v="269"/>
    <m/>
    <m/>
    <m/>
    <m/>
    <m/>
    <n v="0"/>
    <m/>
    <s v="AM 475-2025"/>
    <s v="231900"/>
    <s v="Federal  Community Development Block Covid_x000a_Response Grant"/>
    <m/>
  </r>
  <r>
    <x v="9"/>
    <d v="2025-06-10T00:00:00"/>
    <x v="2"/>
    <s v="Emergency Shelter"/>
    <x v="270"/>
    <m/>
    <m/>
    <m/>
    <m/>
    <n v="2422806"/>
    <n v="2422806"/>
    <m/>
    <s v="AR 2025-190"/>
    <s v="231900"/>
    <s v="Federal  Community Development Block Covid_x000a_Response Grant"/>
    <m/>
  </r>
  <r>
    <x v="9"/>
    <d v="2025-06-24T00:00:00"/>
    <x v="1"/>
    <s v="Supportive housing &amp; services"/>
    <x v="271"/>
    <m/>
    <m/>
    <m/>
    <n v="281555"/>
    <m/>
    <n v="281555"/>
    <m/>
    <s v="AM 524-2025"/>
    <s v="241900"/>
    <s v="Federal  Community Development Block from 2024 Housing Plan"/>
    <m/>
  </r>
  <r>
    <x v="9"/>
    <d v="2025-06-24T00:00:00"/>
    <x v="2"/>
    <s v="Emergency Shelter"/>
    <x v="272"/>
    <n v="1112156"/>
    <m/>
    <m/>
    <m/>
    <m/>
    <n v="1112156"/>
    <m/>
    <s v="AM 525-2025"/>
    <m/>
    <s v="Operating Funds - Homeless Fund"/>
    <m/>
  </r>
  <r>
    <x v="9"/>
    <d v="2025-07-15T00:00:00"/>
    <x v="2"/>
    <s v="Emergency Shelter"/>
    <x v="273"/>
    <m/>
    <n v="114034"/>
    <m/>
    <m/>
    <m/>
    <n v="114034"/>
    <m/>
    <s v="AM 539-2025"/>
    <s v="206000"/>
    <s v="2025 Alcohol Tax Fund"/>
    <m/>
  </r>
  <r>
    <x v="9"/>
    <d v="2025-07-15T00:00:00"/>
    <x v="1"/>
    <s v="Administration, outreach &amp; planning"/>
    <x v="274"/>
    <m/>
    <m/>
    <m/>
    <m/>
    <m/>
    <n v="0"/>
    <m/>
    <s v="AR 2025-198"/>
    <s v="241900"/>
    <s v="Federal Grants Fund"/>
    <m/>
  </r>
  <r>
    <x v="9"/>
    <d v="2025-07-29T00:00:00"/>
    <x v="2"/>
    <s v="Emergency Shelter"/>
    <x v="275"/>
    <n v="1339200"/>
    <m/>
    <m/>
    <m/>
    <m/>
    <n v="1339200"/>
    <m/>
    <s v="AM 562-2025"/>
    <s v="101000-244000"/>
    <s v="Operating Funds - Homeless Fund"/>
    <m/>
  </r>
  <r>
    <x v="9"/>
    <d v="2025-07-29T00:00:00"/>
    <x v="2"/>
    <s v="Emergency Shelter"/>
    <x v="276"/>
    <n v="1037756"/>
    <m/>
    <m/>
    <m/>
    <m/>
    <m/>
    <m/>
    <s v="AM 567-2025"/>
    <s v="101000-244000"/>
    <s v="Operating Funds - Homeless Fund"/>
    <m/>
  </r>
  <r>
    <x v="9"/>
    <d v="2025-08-26T00:00:00"/>
    <x v="2"/>
    <s v="Administration, outreach &amp; planning"/>
    <x v="267"/>
    <n v="150000"/>
    <m/>
    <m/>
    <m/>
    <m/>
    <n v="150000"/>
    <m/>
    <s v="AM 650-2025"/>
    <s v="101000-244000"/>
    <s v="Operating Funds - Homeless Fund"/>
    <m/>
  </r>
  <r>
    <x v="9"/>
    <d v="2025-09-09T00:00:00"/>
    <x v="1"/>
    <s v="Rent &amp; mortgage assistance"/>
    <x v="277"/>
    <m/>
    <m/>
    <m/>
    <m/>
    <m/>
    <m/>
    <m/>
    <s v="AR 2025-284"/>
    <s v="241900"/>
    <s v="Federal Grants Fund"/>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4CF6CB-9088-4BE3-B0B6-BD3F40BE6B65}" name="PivotTable1"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Projects by Year">
  <location ref="A4:F151" firstHeaderRow="0" firstDataRow="1" firstDataCol="1" rowPageCount="1" colPageCount="1"/>
  <pivotFields count="16">
    <pivotField axis="axisRow" showAll="0">
      <items count="11">
        <item x="0"/>
        <item x="1"/>
        <item x="2"/>
        <item x="3"/>
        <item x="4"/>
        <item x="5"/>
        <item x="6"/>
        <item x="7"/>
        <item x="8"/>
        <item x="9"/>
        <item t="default"/>
      </items>
    </pivotField>
    <pivotField numFmtId="14" showAll="0"/>
    <pivotField axis="axisPage" showAll="0">
      <items count="6">
        <item x="3"/>
        <item x="2"/>
        <item x="1"/>
        <item x="0"/>
        <item m="1" x="4"/>
        <item t="default"/>
      </items>
    </pivotField>
    <pivotField showAll="0"/>
    <pivotField axis="axisRow" showAll="0">
      <items count="291">
        <item x="121"/>
        <item x="134"/>
        <item x="133"/>
        <item x="187"/>
        <item x="122"/>
        <item x="89"/>
        <item x="135"/>
        <item x="31"/>
        <item x="126"/>
        <item x="123"/>
        <item x="124"/>
        <item x="117"/>
        <item x="132"/>
        <item x="11"/>
        <item x="0"/>
        <item x="8"/>
        <item x="10"/>
        <item x="12"/>
        <item x="19"/>
        <item x="5"/>
        <item x="150"/>
        <item x="158"/>
        <item x="39"/>
        <item x="34"/>
        <item x="32"/>
        <item x="2"/>
        <item x="4"/>
        <item m="1" x="276"/>
        <item x="7"/>
        <item x="20"/>
        <item x="41"/>
        <item x="30"/>
        <item x="71"/>
        <item x="29"/>
        <item x="88"/>
        <item x="28"/>
        <item x="49"/>
        <item x="26"/>
        <item x="72"/>
        <item x="70"/>
        <item x="114"/>
        <item x="87"/>
        <item x="119"/>
        <item x="113"/>
        <item x="112"/>
        <item x="85"/>
        <item x="69"/>
        <item x="91"/>
        <item x="86"/>
        <item x="48"/>
        <item x="47"/>
        <item x="84"/>
        <item m="1" x="275"/>
        <item x="27"/>
        <item x="25"/>
        <item m="1" x="271"/>
        <item x="35"/>
        <item x="36"/>
        <item x="154"/>
        <item x="167"/>
        <item x="168"/>
        <item x="33"/>
        <item x="136"/>
        <item x="130"/>
        <item x="50"/>
        <item x="145"/>
        <item x="157"/>
        <item x="146"/>
        <item x="165"/>
        <item x="116"/>
        <item x="166"/>
        <item x="79"/>
        <item x="98"/>
        <item x="104"/>
        <item x="74"/>
        <item x="90"/>
        <item x="55"/>
        <item m="1" x="283"/>
        <item x="56"/>
        <item x="152"/>
        <item m="1" x="272"/>
        <item x="80"/>
        <item x="60"/>
        <item x="107"/>
        <item x="58"/>
        <item m="1" x="287"/>
        <item x="81"/>
        <item m="1" x="289"/>
        <item x="75"/>
        <item x="141"/>
        <item m="1" x="273"/>
        <item x="106"/>
        <item x="62"/>
        <item x="99"/>
        <item x="169"/>
        <item x="78"/>
        <item m="1" x="269"/>
        <item m="1" x="281"/>
        <item x="108"/>
        <item x="140"/>
        <item x="100"/>
        <item m="1" x="285"/>
        <item n="Grant to the Anchorage Affordable Housing and Land Trust to assist with (1) homelessness prevention for individuals staying at their facilities, (2) enhanced staffing operations, to include security, during year one operations at their facilities, and (3" m="1" x="284"/>
        <item m="1" x="288"/>
        <item x="77"/>
        <item x="82"/>
        <item x="102"/>
        <item x="83"/>
        <item x="111"/>
        <item x="110"/>
        <item x="109"/>
        <item x="16"/>
        <item x="160"/>
        <item m="1" x="270"/>
        <item m="1" x="280"/>
        <item x="17"/>
        <item x="18"/>
        <item x="15"/>
        <item x="3"/>
        <item x="21"/>
        <item x="163"/>
        <item x="161"/>
        <item x="147"/>
        <item x="44"/>
        <item x="73"/>
        <item x="66"/>
        <item x="65"/>
        <item m="1" x="274"/>
        <item x="68"/>
        <item x="40"/>
        <item x="43"/>
        <item x="1"/>
        <item x="6"/>
        <item x="46"/>
        <item x="172"/>
        <item x="115"/>
        <item x="118"/>
        <item x="22"/>
        <item x="45"/>
        <item x="42"/>
        <item x="13"/>
        <item x="37"/>
        <item x="38"/>
        <item x="57"/>
        <item x="142"/>
        <item x="143"/>
        <item x="162"/>
        <item x="164"/>
        <item x="144"/>
        <item x="76"/>
        <item x="149"/>
        <item x="9"/>
        <item x="14"/>
        <item x="23"/>
        <item x="24"/>
        <item x="67"/>
        <item m="1" x="278"/>
        <item x="63"/>
        <item x="64"/>
        <item x="61"/>
        <item x="59"/>
        <item x="103"/>
        <item x="105"/>
        <item x="153"/>
        <item x="170"/>
        <item x="148"/>
        <item x="155"/>
        <item x="156"/>
        <item x="159"/>
        <item x="173"/>
        <item x="174"/>
        <item x="176"/>
        <item x="177"/>
        <item m="1" x="277"/>
        <item x="179"/>
        <item x="180"/>
        <item m="1" x="279"/>
        <item x="137"/>
        <item x="181"/>
        <item x="183"/>
        <item x="182"/>
        <item x="184"/>
        <item x="185"/>
        <item x="139"/>
        <item x="138"/>
        <item x="186"/>
        <item m="1" x="282"/>
        <item m="1" x="286"/>
        <item x="120"/>
        <item x="101"/>
        <item x="151"/>
        <item x="171"/>
        <item x="188"/>
        <item x="189"/>
        <item x="190"/>
        <item x="191"/>
        <item x="51"/>
        <item x="52"/>
        <item x="53"/>
        <item x="54"/>
        <item x="92"/>
        <item x="93"/>
        <item x="94"/>
        <item x="95"/>
        <item x="96"/>
        <item x="97"/>
        <item x="125"/>
        <item x="127"/>
        <item x="128"/>
        <item x="129"/>
        <item x="131"/>
        <item x="175"/>
        <item x="178"/>
        <item x="192"/>
        <item x="193"/>
        <item x="194"/>
        <item x="195"/>
        <item x="196"/>
        <item x="197"/>
        <item x="198"/>
        <item x="213"/>
        <item x="214"/>
        <item x="215"/>
        <item x="216"/>
        <item x="217"/>
        <item x="218"/>
        <item m="1" x="268"/>
        <item x="219"/>
        <item x="220"/>
        <item x="221"/>
        <item x="222"/>
        <item x="223"/>
        <item x="224"/>
        <item x="225"/>
        <item x="226"/>
        <item x="227"/>
        <item x="228"/>
        <item x="229"/>
        <item x="230"/>
        <item x="231"/>
        <item x="232"/>
        <item x="233"/>
        <item x="199"/>
        <item x="200"/>
        <item x="201"/>
        <item x="202"/>
        <item x="203"/>
        <item x="204"/>
        <item x="205"/>
        <item x="206"/>
        <item x="207"/>
        <item x="208"/>
        <item x="209"/>
        <item x="210"/>
        <item x="211"/>
        <item x="212"/>
        <item x="234"/>
        <item x="235"/>
        <item x="236"/>
        <item x="237"/>
        <item x="238"/>
        <item x="239"/>
        <item x="240"/>
        <item x="241"/>
        <item x="242"/>
        <item x="243"/>
        <item x="244"/>
        <item x="245"/>
        <item x="246"/>
        <item x="247"/>
        <item x="248"/>
        <item x="249"/>
        <item x="250"/>
        <item x="251"/>
        <item x="258"/>
        <item x="259"/>
        <item x="260"/>
        <item x="261"/>
        <item x="262"/>
        <item x="263"/>
        <item x="264"/>
        <item x="265"/>
        <item x="266"/>
        <item x="267"/>
        <item x="252"/>
        <item x="253"/>
        <item x="254"/>
        <item x="255"/>
        <item x="256"/>
        <item x="257"/>
        <item t="default"/>
      </items>
    </pivotField>
    <pivotField dataField="1" showAll="0"/>
    <pivotField dataField="1" showAll="0"/>
    <pivotField dataField="1" showAll="0"/>
    <pivotField dataField="1" showAll="0"/>
    <pivotField dataField="1" showAll="0"/>
    <pivotField numFmtId="164" showAll="0"/>
    <pivotField showAll="0"/>
    <pivotField axis="axisRow" showAll="0">
      <items count="141">
        <item x="60"/>
        <item x="61"/>
        <item x="62"/>
        <item x="31"/>
        <item x="70"/>
        <item x="33"/>
        <item x="55"/>
        <item x="41"/>
        <item x="1"/>
        <item x="6"/>
        <item x="42"/>
        <item x="43"/>
        <item x="29"/>
        <item x="36"/>
        <item x="37"/>
        <item x="45"/>
        <item x="49"/>
        <item x="68"/>
        <item x="59"/>
        <item x="2"/>
        <item x="3"/>
        <item x="4"/>
        <item x="5"/>
        <item x="0"/>
        <item x="7"/>
        <item x="8"/>
        <item x="9"/>
        <item x="12"/>
        <item x="11"/>
        <item x="13"/>
        <item x="10"/>
        <item x="14"/>
        <item x="15"/>
        <item x="18"/>
        <item x="19"/>
        <item x="20"/>
        <item x="21"/>
        <item x="22"/>
        <item x="23"/>
        <item x="17"/>
        <item x="32"/>
        <item x="24"/>
        <item x="25"/>
        <item x="35"/>
        <item x="34"/>
        <item x="38"/>
        <item x="30"/>
        <item x="44"/>
        <item x="40"/>
        <item x="51"/>
        <item x="52"/>
        <item x="47"/>
        <item x="48"/>
        <item x="63"/>
        <item x="50"/>
        <item x="53"/>
        <item x="69"/>
        <item x="72"/>
        <item x="81"/>
        <item x="67"/>
        <item x="28"/>
        <item x="16"/>
        <item x="26"/>
        <item x="27"/>
        <item x="73"/>
        <item x="74"/>
        <item x="64"/>
        <item x="75"/>
        <item x="77"/>
        <item x="76"/>
        <item x="78"/>
        <item x="79"/>
        <item x="66"/>
        <item x="65"/>
        <item x="80"/>
        <item m="1" x="139"/>
        <item x="71"/>
        <item x="82"/>
        <item x="39"/>
        <item x="46"/>
        <item x="54"/>
        <item x="56"/>
        <item x="57"/>
        <item x="58"/>
        <item x="83"/>
        <item x="84"/>
        <item x="85"/>
        <item x="86"/>
        <item x="87"/>
        <item x="88"/>
        <item x="90"/>
        <item x="91"/>
        <item x="92"/>
        <item x="93"/>
        <item x="94"/>
        <item x="95"/>
        <item x="96"/>
        <item x="97"/>
        <item x="98"/>
        <item x="99"/>
        <item x="100"/>
        <item x="101"/>
        <item x="102"/>
        <item x="103"/>
        <item x="104"/>
        <item x="105"/>
        <item x="106"/>
        <item x="107"/>
        <item m="1" x="138"/>
        <item x="89"/>
        <item x="108"/>
        <item x="109"/>
        <item x="110"/>
        <item x="111"/>
        <item x="112"/>
        <item x="113"/>
        <item x="114"/>
        <item x="115"/>
        <item x="116"/>
        <item x="117"/>
        <item x="118"/>
        <item x="119"/>
        <item x="120"/>
        <item x="121"/>
        <item x="122"/>
        <item x="123"/>
        <item x="124"/>
        <item x="125"/>
        <item x="126"/>
        <item x="127"/>
        <item x="129"/>
        <item x="130"/>
        <item x="131"/>
        <item x="132"/>
        <item x="133"/>
        <item x="134"/>
        <item x="135"/>
        <item x="136"/>
        <item x="137"/>
        <item x="128"/>
        <item t="default"/>
      </items>
    </pivotField>
    <pivotField showAll="0"/>
    <pivotField showAll="0"/>
    <pivotField showAll="0"/>
  </pivotFields>
  <rowFields count="3">
    <field x="0"/>
    <field x="4"/>
    <field x="12"/>
  </rowFields>
  <rowItems count="147">
    <i>
      <x/>
    </i>
    <i r="1">
      <x v="14"/>
    </i>
    <i r="2">
      <x v="23"/>
    </i>
    <i r="1">
      <x v="19"/>
    </i>
    <i r="2">
      <x v="22"/>
    </i>
    <i r="1">
      <x v="25"/>
    </i>
    <i r="2">
      <x v="19"/>
    </i>
    <i r="1">
      <x v="26"/>
    </i>
    <i r="2">
      <x v="21"/>
    </i>
    <i>
      <x v="1"/>
    </i>
    <i r="1">
      <x v="15"/>
    </i>
    <i r="2">
      <x v="25"/>
    </i>
    <i r="1">
      <x v="151"/>
    </i>
    <i r="2">
      <x v="25"/>
    </i>
    <i>
      <x v="2"/>
    </i>
    <i r="1">
      <x v="13"/>
    </i>
    <i r="2">
      <x v="27"/>
    </i>
    <i r="1">
      <x v="17"/>
    </i>
    <i r="2">
      <x v="31"/>
    </i>
    <i>
      <x v="3"/>
    </i>
    <i r="1">
      <x v="18"/>
    </i>
    <i r="2">
      <x v="35"/>
    </i>
    <i r="1">
      <x v="25"/>
    </i>
    <i r="2">
      <x v="37"/>
    </i>
    <i r="1">
      <x v="117"/>
    </i>
    <i r="2">
      <x v="39"/>
    </i>
    <i r="1">
      <x v="119"/>
    </i>
    <i r="2">
      <x v="38"/>
    </i>
    <i>
      <x v="4"/>
    </i>
    <i r="1">
      <x v="7"/>
    </i>
    <i r="2">
      <x v="12"/>
    </i>
    <i r="1">
      <x v="25"/>
    </i>
    <i r="2">
      <x v="44"/>
    </i>
    <i r="1">
      <x v="61"/>
    </i>
    <i r="2">
      <x v="3"/>
    </i>
    <i r="1">
      <x v="64"/>
    </i>
    <i r="2">
      <x v="45"/>
    </i>
    <i r="1">
      <x v="123"/>
    </i>
    <i r="2">
      <x v="43"/>
    </i>
    <i r="1">
      <x v="133"/>
    </i>
    <i r="2">
      <x v="43"/>
    </i>
    <i r="1">
      <x v="137"/>
    </i>
    <i r="2">
      <x v="41"/>
    </i>
    <i r="2">
      <x v="42"/>
    </i>
    <i r="1">
      <x v="138"/>
    </i>
    <i r="2">
      <x v="43"/>
    </i>
    <i r="1">
      <x v="141"/>
    </i>
    <i r="2">
      <x v="5"/>
    </i>
    <i r="1">
      <x v="142"/>
    </i>
    <i r="2">
      <x v="5"/>
    </i>
    <i r="1">
      <x v="198"/>
    </i>
    <i r="2">
      <x v="45"/>
    </i>
    <i>
      <x v="5"/>
    </i>
    <i r="1">
      <x v="71"/>
    </i>
    <i r="2">
      <x v="47"/>
    </i>
    <i r="1">
      <x v="76"/>
    </i>
    <i r="2">
      <x v="48"/>
    </i>
    <i r="1">
      <x v="78"/>
    </i>
    <i r="2">
      <x v="48"/>
    </i>
    <i r="1">
      <x v="81"/>
    </i>
    <i r="2">
      <x v="47"/>
    </i>
    <i r="1">
      <x v="84"/>
    </i>
    <i r="2">
      <x v="48"/>
    </i>
    <i r="1">
      <x v="86"/>
    </i>
    <i r="2">
      <x v="47"/>
    </i>
    <i r="1">
      <x v="92"/>
    </i>
    <i r="2">
      <x v="48"/>
    </i>
    <i r="1">
      <x v="95"/>
    </i>
    <i r="2">
      <x v="47"/>
    </i>
    <i r="1">
      <x v="104"/>
    </i>
    <i r="2">
      <x v="47"/>
    </i>
    <i r="1">
      <x v="105"/>
    </i>
    <i r="2">
      <x v="47"/>
    </i>
    <i r="1">
      <x v="107"/>
    </i>
    <i r="2">
      <x v="47"/>
    </i>
    <i r="1">
      <x v="123"/>
    </i>
    <i r="2">
      <x v="48"/>
    </i>
    <i r="1">
      <x v="128"/>
    </i>
    <i r="2">
      <x v="10"/>
    </i>
    <i r="1">
      <x v="200"/>
    </i>
    <i r="2">
      <x v="79"/>
    </i>
    <i r="1">
      <x v="201"/>
    </i>
    <i r="2">
      <x v="79"/>
    </i>
    <i r="1">
      <x v="202"/>
    </i>
    <i r="2">
      <x v="79"/>
    </i>
    <i r="1">
      <x v="203"/>
    </i>
    <i r="2">
      <x v="79"/>
    </i>
    <i r="1">
      <x v="204"/>
    </i>
    <i r="2">
      <x v="79"/>
    </i>
    <i r="1">
      <x v="205"/>
    </i>
    <i r="2">
      <x v="47"/>
    </i>
    <i>
      <x v="6"/>
    </i>
    <i r="1">
      <x v="8"/>
    </i>
    <i r="2">
      <x v="6"/>
    </i>
    <i r="1">
      <x v="93"/>
    </i>
    <i r="2">
      <x v="51"/>
    </i>
    <i r="1">
      <x v="106"/>
    </i>
    <i r="2">
      <x v="51"/>
    </i>
    <i r="1">
      <x v="189"/>
    </i>
    <i r="2">
      <x v="51"/>
    </i>
    <i r="1">
      <x v="206"/>
    </i>
    <i r="2">
      <x v="80"/>
    </i>
    <i r="1">
      <x v="207"/>
    </i>
    <i r="2">
      <x v="81"/>
    </i>
    <i r="1">
      <x v="208"/>
    </i>
    <i r="2">
      <x v="82"/>
    </i>
    <i r="1">
      <x v="209"/>
    </i>
    <i r="2">
      <x v="83"/>
    </i>
    <i>
      <x v="7"/>
    </i>
    <i r="1">
      <x v="20"/>
    </i>
    <i r="2">
      <x v="56"/>
    </i>
    <i r="1">
      <x v="21"/>
    </i>
    <i r="2">
      <x v="17"/>
    </i>
    <i r="1">
      <x v="59"/>
    </i>
    <i r="2">
      <x v="56"/>
    </i>
    <i r="1">
      <x v="60"/>
    </i>
    <i r="2">
      <x v="56"/>
    </i>
    <i r="1">
      <x v="94"/>
    </i>
    <i r="2">
      <x v="56"/>
    </i>
    <i r="1">
      <x v="163"/>
    </i>
    <i r="2">
      <x v="56"/>
    </i>
    <i r="1">
      <x v="164"/>
    </i>
    <i r="2">
      <x v="56"/>
    </i>
    <i r="1">
      <x v="168"/>
    </i>
    <i r="2">
      <x v="56"/>
    </i>
    <i r="1">
      <x v="171"/>
    </i>
    <i r="2">
      <x v="65"/>
    </i>
    <i r="1">
      <x v="172"/>
    </i>
    <i r="2">
      <x v="65"/>
    </i>
    <i r="1">
      <x v="174"/>
    </i>
    <i r="2">
      <x v="65"/>
    </i>
    <i r="1">
      <x v="175"/>
    </i>
    <i r="2">
      <x v="65"/>
    </i>
    <i r="1">
      <x v="179"/>
    </i>
    <i r="2">
      <x v="68"/>
    </i>
    <i r="1">
      <x v="181"/>
    </i>
    <i r="2">
      <x v="70"/>
    </i>
    <i r="1">
      <x v="212"/>
    </i>
    <i r="2">
      <x v="65"/>
    </i>
    <i>
      <x v="8"/>
    </i>
    <i r="1">
      <x v="221"/>
    </i>
    <i r="2">
      <x v="91"/>
    </i>
    <i r="1">
      <x v="257"/>
    </i>
    <i r="2">
      <x v="113"/>
    </i>
    <i r="1">
      <x v="265"/>
    </i>
    <i r="2">
      <x v="121"/>
    </i>
    <i t="grand">
      <x/>
    </i>
  </rowItems>
  <colFields count="1">
    <field x="-2"/>
  </colFields>
  <colItems count="5">
    <i>
      <x/>
    </i>
    <i i="1">
      <x v="1"/>
    </i>
    <i i="2">
      <x v="2"/>
    </i>
    <i i="3">
      <x v="3"/>
    </i>
    <i i="4">
      <x v="4"/>
    </i>
  </colItems>
  <pageFields count="1">
    <pageField fld="2" item="3" hier="-1"/>
  </pageFields>
  <dataFields count="5">
    <dataField name="Sum of MOA Areawide General Fund" fld="5" baseField="0" baseItem="0" numFmtId="44"/>
    <dataField name="Sum of Alcohol Tax" fld="6" baseField="0" baseItem="0" numFmtId="44"/>
    <dataField name="Sum of Federal COVID Relief" fld="7" baseField="0" baseItem="0" numFmtId="44"/>
    <dataField name="Sum of Pass Through/ Grant" fld="8" baseField="0" baseItem="0" numFmtId="44"/>
    <dataField name="Sum of COVID/FEMA Response Federal Aid" fld="9" baseField="0" baseItem="0" numFmtId="44"/>
  </dataFields>
  <formats count="234">
    <format dxfId="2888">
      <pivotArea field="4" type="button" dataOnly="0" labelOnly="1" outline="0" axis="axisRow" fieldPosition="1"/>
    </format>
    <format dxfId="2887">
      <pivotArea outline="0" collapsedLevelsAreSubtotals="1" fieldPosition="0">
        <references count="1">
          <reference field="4294967294" count="5" selected="0">
            <x v="0"/>
            <x v="1"/>
            <x v="2"/>
            <x v="3"/>
            <x v="4"/>
          </reference>
        </references>
      </pivotArea>
    </format>
    <format dxfId="2886">
      <pivotArea dataOnly="0" labelOnly="1" outline="0" fieldPosition="0">
        <references count="1">
          <reference field="4294967294" count="5">
            <x v="0"/>
            <x v="1"/>
            <x v="2"/>
            <x v="3"/>
            <x v="4"/>
          </reference>
        </references>
      </pivotArea>
    </format>
    <format dxfId="2885">
      <pivotArea dataOnly="0" labelOnly="1" outline="0" fieldPosition="0">
        <references count="1">
          <reference field="4294967294" count="5">
            <x v="0"/>
            <x v="1"/>
            <x v="2"/>
            <x v="3"/>
            <x v="4"/>
          </reference>
        </references>
      </pivotArea>
    </format>
    <format dxfId="2884">
      <pivotArea dataOnly="0" labelOnly="1" outline="0" fieldPosition="0">
        <references count="1">
          <reference field="4294967294" count="5">
            <x v="0"/>
            <x v="1"/>
            <x v="2"/>
            <x v="3"/>
            <x v="4"/>
          </reference>
        </references>
      </pivotArea>
    </format>
    <format dxfId="2883">
      <pivotArea dataOnly="0" labelOnly="1" fieldPosition="0">
        <references count="2">
          <reference field="0" count="1" selected="0">
            <x v="0"/>
          </reference>
          <reference field="4" count="5">
            <x v="14"/>
            <x v="19"/>
            <x v="25"/>
            <x v="26"/>
            <x v="118"/>
          </reference>
        </references>
      </pivotArea>
    </format>
    <format dxfId="2882">
      <pivotArea dataOnly="0" labelOnly="1" fieldPosition="0">
        <references count="2">
          <reference field="0" count="1" selected="0">
            <x v="1"/>
          </reference>
          <reference field="4" count="4">
            <x v="15"/>
            <x v="28"/>
            <x v="118"/>
            <x v="151"/>
          </reference>
        </references>
      </pivotArea>
    </format>
    <format dxfId="2881">
      <pivotArea dataOnly="0" labelOnly="1" fieldPosition="0">
        <references count="2">
          <reference field="0" count="1" selected="0">
            <x v="2"/>
          </reference>
          <reference field="4" count="6">
            <x v="13"/>
            <x v="16"/>
            <x v="17"/>
            <x v="28"/>
            <x v="118"/>
            <x v="140"/>
          </reference>
        </references>
      </pivotArea>
    </format>
    <format dxfId="2880">
      <pivotArea dataOnly="0" labelOnly="1" fieldPosition="0">
        <references count="2">
          <reference field="0" count="1" selected="0">
            <x v="3"/>
          </reference>
          <reference field="4" count="8">
            <x v="18"/>
            <x v="25"/>
            <x v="28"/>
            <x v="29"/>
            <x v="115"/>
            <x v="116"/>
            <x v="117"/>
            <x v="119"/>
          </reference>
        </references>
      </pivotArea>
    </format>
    <format dxfId="2879">
      <pivotArea dataOnly="0" labelOnly="1" fieldPosition="0">
        <references count="2">
          <reference field="0" count="1" selected="0">
            <x v="4"/>
          </reference>
          <reference field="4" count="13">
            <x v="7"/>
            <x v="24"/>
            <x v="25"/>
            <x v="28"/>
            <x v="61"/>
            <x v="64"/>
            <x v="123"/>
            <x v="133"/>
            <x v="137"/>
            <x v="138"/>
            <x v="139"/>
            <x v="141"/>
            <x v="142"/>
          </reference>
        </references>
      </pivotArea>
    </format>
    <format dxfId="2878">
      <pivotArea dataOnly="0" labelOnly="1" fieldPosition="0">
        <references count="2">
          <reference field="0" count="1" selected="0">
            <x v="5"/>
          </reference>
          <reference field="4" count="17">
            <x v="71"/>
            <x v="74"/>
            <x v="76"/>
            <x v="78"/>
            <x v="81"/>
            <x v="84"/>
            <x v="86"/>
            <x v="92"/>
            <x v="95"/>
            <x v="104"/>
            <x v="105"/>
            <x v="107"/>
            <x v="113"/>
            <x v="114"/>
            <x v="123"/>
            <x v="128"/>
            <x v="149"/>
          </reference>
        </references>
      </pivotArea>
    </format>
    <format dxfId="2877">
      <pivotArea dataOnly="0" labelOnly="1" fieldPosition="0">
        <references count="2">
          <reference field="0" count="1" selected="0">
            <x v="6"/>
          </reference>
          <reference field="4" count="10">
            <x v="8"/>
            <x v="10"/>
            <x v="72"/>
            <x v="73"/>
            <x v="93"/>
            <x v="100"/>
            <x v="106"/>
            <x v="109"/>
            <x v="110"/>
            <x v="135"/>
          </reference>
        </references>
      </pivotArea>
    </format>
    <format dxfId="2876">
      <pivotArea dataOnly="0" labelOnly="1" fieldPosition="0">
        <references count="2">
          <reference field="0" count="1" selected="0">
            <x v="7"/>
          </reference>
          <reference field="4" count="19">
            <x v="3"/>
            <x v="21"/>
            <x v="27"/>
            <x v="59"/>
            <x v="60"/>
            <x v="66"/>
            <x v="68"/>
            <x v="77"/>
            <x v="79"/>
            <x v="80"/>
            <x v="94"/>
            <x v="97"/>
            <x v="99"/>
            <x v="112"/>
            <x v="120"/>
            <x v="134"/>
            <x v="146"/>
            <x v="147"/>
            <x v="156"/>
          </reference>
        </references>
      </pivotArea>
    </format>
    <format dxfId="2875">
      <pivotArea dataOnly="0" labelOnly="1" fieldPosition="0">
        <references count="3">
          <reference field="0" count="1" selected="0">
            <x v="0"/>
          </reference>
          <reference field="4" count="1" selected="0">
            <x v="118"/>
          </reference>
          <reference field="12" count="1">
            <x v="20"/>
          </reference>
        </references>
      </pivotArea>
    </format>
    <format dxfId="2874">
      <pivotArea dataOnly="0" labelOnly="1" fieldPosition="0">
        <references count="3">
          <reference field="0" count="1" selected="0">
            <x v="1"/>
          </reference>
          <reference field="4" count="1" selected="0">
            <x v="28"/>
          </reference>
          <reference field="12" count="1">
            <x v="24"/>
          </reference>
        </references>
      </pivotArea>
    </format>
    <format dxfId="2873">
      <pivotArea dataOnly="0" labelOnly="1" fieldPosition="0">
        <references count="3">
          <reference field="0" count="1" selected="0">
            <x v="1"/>
          </reference>
          <reference field="4" count="1" selected="0">
            <x v="118"/>
          </reference>
          <reference field="12" count="1">
            <x v="26"/>
          </reference>
        </references>
      </pivotArea>
    </format>
    <format dxfId="2872">
      <pivotArea dataOnly="0" labelOnly="1" fieldPosition="0">
        <references count="3">
          <reference field="0" count="1" selected="0">
            <x v="2"/>
          </reference>
          <reference field="4" count="1" selected="0">
            <x v="16"/>
          </reference>
          <reference field="12" count="1">
            <x v="30"/>
          </reference>
        </references>
      </pivotArea>
    </format>
    <format dxfId="2871">
      <pivotArea dataOnly="0" labelOnly="1" fieldPosition="0">
        <references count="3">
          <reference field="0" count="1" selected="0">
            <x v="2"/>
          </reference>
          <reference field="4" count="1" selected="0">
            <x v="28"/>
          </reference>
          <reference field="12" count="1">
            <x v="28"/>
          </reference>
        </references>
      </pivotArea>
    </format>
    <format dxfId="2870">
      <pivotArea dataOnly="0" labelOnly="1" fieldPosition="0">
        <references count="3">
          <reference field="0" count="1" selected="0">
            <x v="2"/>
          </reference>
          <reference field="4" count="1" selected="0">
            <x v="118"/>
          </reference>
          <reference field="12" count="1">
            <x v="29"/>
          </reference>
        </references>
      </pivotArea>
    </format>
    <format dxfId="2869">
      <pivotArea dataOnly="0" labelOnly="1" fieldPosition="0">
        <references count="3">
          <reference field="0" count="1" selected="0">
            <x v="2"/>
          </reference>
          <reference field="4" count="1" selected="0">
            <x v="140"/>
          </reference>
          <reference field="12" count="1">
            <x v="32"/>
          </reference>
        </references>
      </pivotArea>
    </format>
    <format dxfId="2868">
      <pivotArea dataOnly="0" labelOnly="1" fieldPosition="0">
        <references count="3">
          <reference field="0" count="1" selected="0">
            <x v="3"/>
          </reference>
          <reference field="4" count="1" selected="0">
            <x v="28"/>
          </reference>
          <reference field="12" count="1">
            <x v="34"/>
          </reference>
        </references>
      </pivotArea>
    </format>
    <format dxfId="2867">
      <pivotArea dataOnly="0" labelOnly="1" fieldPosition="0">
        <references count="3">
          <reference field="0" count="1" selected="0">
            <x v="3"/>
          </reference>
          <reference field="4" count="1" selected="0">
            <x v="29"/>
          </reference>
          <reference field="12" count="1">
            <x v="36"/>
          </reference>
        </references>
      </pivotArea>
    </format>
    <format dxfId="2866">
      <pivotArea dataOnly="0" labelOnly="1" fieldPosition="0">
        <references count="3">
          <reference field="0" count="1" selected="0">
            <x v="3"/>
          </reference>
          <reference field="4" count="1" selected="0">
            <x v="115"/>
          </reference>
          <reference field="12" count="1">
            <x v="33"/>
          </reference>
        </references>
      </pivotArea>
    </format>
    <format dxfId="2865">
      <pivotArea dataOnly="0" labelOnly="1" fieldPosition="0">
        <references count="3">
          <reference field="0" count="1" selected="0">
            <x v="3"/>
          </reference>
          <reference field="4" count="1" selected="0">
            <x v="116"/>
          </reference>
          <reference field="12" count="1">
            <x v="33"/>
          </reference>
        </references>
      </pivotArea>
    </format>
    <format dxfId="2864">
      <pivotArea dataOnly="0" labelOnly="1" fieldPosition="0">
        <references count="3">
          <reference field="0" count="1" selected="0">
            <x v="4"/>
          </reference>
          <reference field="4" count="1" selected="0">
            <x v="24"/>
          </reference>
          <reference field="12" count="1">
            <x v="46"/>
          </reference>
        </references>
      </pivotArea>
    </format>
    <format dxfId="2863">
      <pivotArea dataOnly="0" labelOnly="1" fieldPosition="0">
        <references count="3">
          <reference field="0" count="1" selected="0">
            <x v="4"/>
          </reference>
          <reference field="4" count="1" selected="0">
            <x v="28"/>
          </reference>
          <reference field="12" count="1">
            <x v="40"/>
          </reference>
        </references>
      </pivotArea>
    </format>
    <format dxfId="2862">
      <pivotArea dataOnly="0" labelOnly="1" fieldPosition="0">
        <references count="3">
          <reference field="0" count="1" selected="0">
            <x v="4"/>
          </reference>
          <reference field="4" count="1" selected="0">
            <x v="139"/>
          </reference>
          <reference field="12" count="1">
            <x v="43"/>
          </reference>
        </references>
      </pivotArea>
    </format>
    <format dxfId="2861">
      <pivotArea dataOnly="0" labelOnly="1" fieldPosition="0">
        <references count="3">
          <reference field="0" count="1" selected="0">
            <x v="5"/>
          </reference>
          <reference field="4" count="1" selected="0">
            <x v="74"/>
          </reference>
          <reference field="12" count="1">
            <x v="47"/>
          </reference>
        </references>
      </pivotArea>
    </format>
    <format dxfId="2860">
      <pivotArea dataOnly="0" labelOnly="1" fieldPosition="0">
        <references count="3">
          <reference field="0" count="1" selected="0">
            <x v="5"/>
          </reference>
          <reference field="4" count="1" selected="0">
            <x v="113"/>
          </reference>
          <reference field="12" count="1">
            <x v="10"/>
          </reference>
        </references>
      </pivotArea>
    </format>
    <format dxfId="2859">
      <pivotArea dataOnly="0" labelOnly="1" fieldPosition="0">
        <references count="3">
          <reference field="0" count="1" selected="0">
            <x v="5"/>
          </reference>
          <reference field="4" count="1" selected="0">
            <x v="114"/>
          </reference>
          <reference field="12" count="1">
            <x v="10"/>
          </reference>
        </references>
      </pivotArea>
    </format>
    <format dxfId="2858">
      <pivotArea dataOnly="0" labelOnly="1" fieldPosition="0">
        <references count="3">
          <reference field="0" count="1" selected="0">
            <x v="5"/>
          </reference>
          <reference field="4" count="1" selected="0">
            <x v="149"/>
          </reference>
          <reference field="12" count="1">
            <x v="47"/>
          </reference>
        </references>
      </pivotArea>
    </format>
    <format dxfId="2857">
      <pivotArea dataOnly="0" labelOnly="1" fieldPosition="0">
        <references count="3">
          <reference field="0" count="1" selected="0">
            <x v="6"/>
          </reference>
          <reference field="4" count="1" selected="0">
            <x v="10"/>
          </reference>
          <reference field="12" count="1">
            <x v="52"/>
          </reference>
        </references>
      </pivotArea>
    </format>
    <format dxfId="2856">
      <pivotArea dataOnly="0" labelOnly="1" fieldPosition="0">
        <references count="3">
          <reference field="0" count="1" selected="0">
            <x v="6"/>
          </reference>
          <reference field="4" count="1" selected="0">
            <x v="72"/>
          </reference>
          <reference field="12" count="1">
            <x v="51"/>
          </reference>
        </references>
      </pivotArea>
    </format>
    <format dxfId="2855">
      <pivotArea dataOnly="0" labelOnly="1" fieldPosition="0">
        <references count="3">
          <reference field="0" count="1" selected="0">
            <x v="6"/>
          </reference>
          <reference field="4" count="1" selected="0">
            <x v="73"/>
          </reference>
          <reference field="12" count="1">
            <x v="52"/>
          </reference>
        </references>
      </pivotArea>
    </format>
    <format dxfId="2854">
      <pivotArea dataOnly="0" labelOnly="1" fieldPosition="0">
        <references count="3">
          <reference field="0" count="1" selected="0">
            <x v="6"/>
          </reference>
          <reference field="4" count="1" selected="0">
            <x v="100"/>
          </reference>
          <reference field="12" count="1">
            <x v="51"/>
          </reference>
        </references>
      </pivotArea>
    </format>
    <format dxfId="2853">
      <pivotArea dataOnly="0" labelOnly="1" fieldPosition="0">
        <references count="3">
          <reference field="0" count="1" selected="0">
            <x v="6"/>
          </reference>
          <reference field="4" count="1" selected="0">
            <x v="109"/>
          </reference>
          <reference field="12" count="1">
            <x v="16"/>
          </reference>
        </references>
      </pivotArea>
    </format>
    <format dxfId="2852">
      <pivotArea dataOnly="0" labelOnly="1" fieldPosition="0">
        <references count="3">
          <reference field="0" count="1" selected="0">
            <x v="6"/>
          </reference>
          <reference field="4" count="1" selected="0">
            <x v="110"/>
          </reference>
          <reference field="12" count="1">
            <x v="16"/>
          </reference>
        </references>
      </pivotArea>
    </format>
    <format dxfId="2851">
      <pivotArea dataOnly="0" labelOnly="1" fieldPosition="0">
        <references count="3">
          <reference field="0" count="1" selected="0">
            <x v="7"/>
          </reference>
          <reference field="4" count="1" selected="0">
            <x v="3"/>
          </reference>
          <reference field="12" count="1">
            <x v="58"/>
          </reference>
        </references>
      </pivotArea>
    </format>
    <format dxfId="2850">
      <pivotArea dataOnly="0" labelOnly="1" fieldPosition="0">
        <references count="3">
          <reference field="0" count="1" selected="0">
            <x v="7"/>
          </reference>
          <reference field="4" count="1" selected="0">
            <x v="27"/>
          </reference>
          <reference field="12" count="1">
            <x v="56"/>
          </reference>
        </references>
      </pivotArea>
    </format>
    <format dxfId="2849">
      <pivotArea dataOnly="0" labelOnly="1" fieldPosition="0">
        <references count="3">
          <reference field="0" count="1" selected="0">
            <x v="7"/>
          </reference>
          <reference field="4" count="1" selected="0">
            <x v="68"/>
          </reference>
          <reference field="12" count="1">
            <x v="56"/>
          </reference>
        </references>
      </pivotArea>
    </format>
    <format dxfId="2848">
      <pivotArea dataOnly="0" labelOnly="1" fieldPosition="0">
        <references count="3">
          <reference field="0" count="1" selected="0">
            <x v="7"/>
          </reference>
          <reference field="4" count="1" selected="0">
            <x v="77"/>
          </reference>
          <reference field="12" count="1">
            <x v="56"/>
          </reference>
        </references>
      </pivotArea>
    </format>
    <format dxfId="2847">
      <pivotArea dataOnly="0" labelOnly="1" fieldPosition="0">
        <references count="3">
          <reference field="0" count="1" selected="0">
            <x v="7"/>
          </reference>
          <reference field="4" count="1" selected="0">
            <x v="79"/>
          </reference>
          <reference field="12" count="1">
            <x v="17"/>
          </reference>
        </references>
      </pivotArea>
    </format>
    <format dxfId="2846">
      <pivotArea dataOnly="0" labelOnly="1" fieldPosition="0">
        <references count="3">
          <reference field="0" count="1" selected="0">
            <x v="7"/>
          </reference>
          <reference field="4" count="1" selected="0">
            <x v="80"/>
          </reference>
          <reference field="12" count="1">
            <x v="56"/>
          </reference>
        </references>
      </pivotArea>
    </format>
    <format dxfId="2845">
      <pivotArea dataOnly="0" labelOnly="1" fieldPosition="0">
        <references count="3">
          <reference field="0" count="1" selected="0">
            <x v="7"/>
          </reference>
          <reference field="4" count="1" selected="0">
            <x v="97"/>
          </reference>
          <reference field="12" count="1">
            <x v="56"/>
          </reference>
        </references>
      </pivotArea>
    </format>
    <format dxfId="2844">
      <pivotArea dataOnly="0" labelOnly="1" fieldPosition="0">
        <references count="3">
          <reference field="0" count="1" selected="0">
            <x v="7"/>
          </reference>
          <reference field="4" count="1" selected="0">
            <x v="99"/>
          </reference>
          <reference field="12" count="1">
            <x v="59"/>
          </reference>
        </references>
      </pivotArea>
    </format>
    <format dxfId="2843">
      <pivotArea dataOnly="0" labelOnly="1" fieldPosition="0">
        <references count="3">
          <reference field="0" count="1" selected="0">
            <x v="7"/>
          </reference>
          <reference field="4" count="1" selected="0">
            <x v="112"/>
          </reference>
          <reference field="12" count="1">
            <x v="17"/>
          </reference>
        </references>
      </pivotArea>
    </format>
    <format dxfId="2842">
      <pivotArea dataOnly="0" labelOnly="1" fieldPosition="0">
        <references count="3">
          <reference field="0" count="1" selected="0">
            <x v="7"/>
          </reference>
          <reference field="4" count="1" selected="0">
            <x v="120"/>
          </reference>
          <reference field="12" count="1">
            <x v="4"/>
          </reference>
        </references>
      </pivotArea>
    </format>
    <format dxfId="2841">
      <pivotArea dataOnly="0" labelOnly="1" fieldPosition="0">
        <references count="3">
          <reference field="0" count="1" selected="0">
            <x v="7"/>
          </reference>
          <reference field="4" count="1" selected="0">
            <x v="134"/>
          </reference>
          <reference field="12" count="1">
            <x v="57"/>
          </reference>
        </references>
      </pivotArea>
    </format>
    <format dxfId="2840">
      <pivotArea dataOnly="0" labelOnly="1" fieldPosition="0">
        <references count="3">
          <reference field="0" count="1" selected="0">
            <x v="7"/>
          </reference>
          <reference field="4" count="1" selected="0">
            <x v="146"/>
          </reference>
          <reference field="12" count="1">
            <x v="17"/>
          </reference>
        </references>
      </pivotArea>
    </format>
    <format dxfId="2839">
      <pivotArea dataOnly="0" labelOnly="1" fieldPosition="0">
        <references count="3">
          <reference field="0" count="1" selected="0">
            <x v="7"/>
          </reference>
          <reference field="4" count="1" selected="0">
            <x v="147"/>
          </reference>
          <reference field="12" count="1">
            <x v="56"/>
          </reference>
        </references>
      </pivotArea>
    </format>
    <format dxfId="2838">
      <pivotArea dataOnly="0" labelOnly="1" fieldPosition="0">
        <references count="3">
          <reference field="0" count="1" selected="0">
            <x v="7"/>
          </reference>
          <reference field="4" count="1" selected="0">
            <x v="156"/>
          </reference>
          <reference field="12" count="1">
            <x v="56"/>
          </reference>
        </references>
      </pivotArea>
    </format>
    <format dxfId="2837">
      <pivotArea dataOnly="0" labelOnly="1" fieldPosition="0">
        <references count="2">
          <reference field="0" count="1" selected="0">
            <x v="0"/>
          </reference>
          <reference field="4" count="5">
            <x v="14"/>
            <x v="19"/>
            <x v="25"/>
            <x v="26"/>
            <x v="118"/>
          </reference>
        </references>
      </pivotArea>
    </format>
    <format dxfId="2836">
      <pivotArea dataOnly="0" labelOnly="1" fieldPosition="0">
        <references count="2">
          <reference field="0" count="1" selected="0">
            <x v="1"/>
          </reference>
          <reference field="4" count="4">
            <x v="15"/>
            <x v="28"/>
            <x v="118"/>
            <x v="151"/>
          </reference>
        </references>
      </pivotArea>
    </format>
    <format dxfId="2835">
      <pivotArea dataOnly="0" labelOnly="1" fieldPosition="0">
        <references count="2">
          <reference field="0" count="1" selected="0">
            <x v="2"/>
          </reference>
          <reference field="4" count="6">
            <x v="13"/>
            <x v="16"/>
            <x v="17"/>
            <x v="28"/>
            <x v="118"/>
            <x v="140"/>
          </reference>
        </references>
      </pivotArea>
    </format>
    <format dxfId="2834">
      <pivotArea dataOnly="0" labelOnly="1" fieldPosition="0">
        <references count="2">
          <reference field="0" count="1" selected="0">
            <x v="3"/>
          </reference>
          <reference field="4" count="8">
            <x v="18"/>
            <x v="25"/>
            <x v="28"/>
            <x v="29"/>
            <x v="115"/>
            <x v="116"/>
            <x v="117"/>
            <x v="119"/>
          </reference>
        </references>
      </pivotArea>
    </format>
    <format dxfId="2833">
      <pivotArea dataOnly="0" labelOnly="1" fieldPosition="0">
        <references count="2">
          <reference field="0" count="1" selected="0">
            <x v="4"/>
          </reference>
          <reference field="4" count="13">
            <x v="7"/>
            <x v="24"/>
            <x v="25"/>
            <x v="28"/>
            <x v="61"/>
            <x v="64"/>
            <x v="123"/>
            <x v="133"/>
            <x v="137"/>
            <x v="138"/>
            <x v="139"/>
            <x v="141"/>
            <x v="142"/>
          </reference>
        </references>
      </pivotArea>
    </format>
    <format dxfId="2832">
      <pivotArea dataOnly="0" labelOnly="1" fieldPosition="0">
        <references count="2">
          <reference field="0" count="1" selected="0">
            <x v="5"/>
          </reference>
          <reference field="4" count="17">
            <x v="71"/>
            <x v="74"/>
            <x v="76"/>
            <x v="78"/>
            <x v="81"/>
            <x v="84"/>
            <x v="86"/>
            <x v="92"/>
            <x v="95"/>
            <x v="104"/>
            <x v="105"/>
            <x v="107"/>
            <x v="113"/>
            <x v="114"/>
            <x v="123"/>
            <x v="128"/>
            <x v="149"/>
          </reference>
        </references>
      </pivotArea>
    </format>
    <format dxfId="2831">
      <pivotArea dataOnly="0" labelOnly="1" fieldPosition="0">
        <references count="2">
          <reference field="0" count="1" selected="0">
            <x v="6"/>
          </reference>
          <reference field="4" count="10">
            <x v="8"/>
            <x v="10"/>
            <x v="72"/>
            <x v="73"/>
            <x v="93"/>
            <x v="100"/>
            <x v="106"/>
            <x v="109"/>
            <x v="110"/>
            <x v="135"/>
          </reference>
        </references>
      </pivotArea>
    </format>
    <format dxfId="2830">
      <pivotArea dataOnly="0" labelOnly="1" fieldPosition="0">
        <references count="2">
          <reference field="0" count="1" selected="0">
            <x v="7"/>
          </reference>
          <reference field="4" count="19">
            <x v="3"/>
            <x v="21"/>
            <x v="27"/>
            <x v="59"/>
            <x v="60"/>
            <x v="66"/>
            <x v="68"/>
            <x v="77"/>
            <x v="79"/>
            <x v="80"/>
            <x v="94"/>
            <x v="97"/>
            <x v="99"/>
            <x v="112"/>
            <x v="120"/>
            <x v="134"/>
            <x v="146"/>
            <x v="147"/>
            <x v="156"/>
          </reference>
        </references>
      </pivotArea>
    </format>
    <format dxfId="2829">
      <pivotArea dataOnly="0" labelOnly="1" fieldPosition="0">
        <references count="3">
          <reference field="0" count="1" selected="0">
            <x v="0"/>
          </reference>
          <reference field="4" count="1" selected="0">
            <x v="118"/>
          </reference>
          <reference field="12" count="1">
            <x v="20"/>
          </reference>
        </references>
      </pivotArea>
    </format>
    <format dxfId="2828">
      <pivotArea dataOnly="0" labelOnly="1" fieldPosition="0">
        <references count="3">
          <reference field="0" count="1" selected="0">
            <x v="1"/>
          </reference>
          <reference field="4" count="1" selected="0">
            <x v="28"/>
          </reference>
          <reference field="12" count="1">
            <x v="24"/>
          </reference>
        </references>
      </pivotArea>
    </format>
    <format dxfId="2827">
      <pivotArea dataOnly="0" labelOnly="1" fieldPosition="0">
        <references count="3">
          <reference field="0" count="1" selected="0">
            <x v="1"/>
          </reference>
          <reference field="4" count="1" selected="0">
            <x v="118"/>
          </reference>
          <reference field="12" count="1">
            <x v="26"/>
          </reference>
        </references>
      </pivotArea>
    </format>
    <format dxfId="2826">
      <pivotArea dataOnly="0" labelOnly="1" fieldPosition="0">
        <references count="3">
          <reference field="0" count="1" selected="0">
            <x v="2"/>
          </reference>
          <reference field="4" count="1" selected="0">
            <x v="16"/>
          </reference>
          <reference field="12" count="1">
            <x v="30"/>
          </reference>
        </references>
      </pivotArea>
    </format>
    <format dxfId="2825">
      <pivotArea dataOnly="0" labelOnly="1" fieldPosition="0">
        <references count="3">
          <reference field="0" count="1" selected="0">
            <x v="2"/>
          </reference>
          <reference field="4" count="1" selected="0">
            <x v="28"/>
          </reference>
          <reference field="12" count="1">
            <x v="28"/>
          </reference>
        </references>
      </pivotArea>
    </format>
    <format dxfId="2824">
      <pivotArea dataOnly="0" labelOnly="1" fieldPosition="0">
        <references count="3">
          <reference field="0" count="1" selected="0">
            <x v="2"/>
          </reference>
          <reference field="4" count="1" selected="0">
            <x v="118"/>
          </reference>
          <reference field="12" count="1">
            <x v="29"/>
          </reference>
        </references>
      </pivotArea>
    </format>
    <format dxfId="2823">
      <pivotArea dataOnly="0" labelOnly="1" fieldPosition="0">
        <references count="3">
          <reference field="0" count="1" selected="0">
            <x v="2"/>
          </reference>
          <reference field="4" count="1" selected="0">
            <x v="140"/>
          </reference>
          <reference field="12" count="1">
            <x v="32"/>
          </reference>
        </references>
      </pivotArea>
    </format>
    <format dxfId="2822">
      <pivotArea dataOnly="0" labelOnly="1" fieldPosition="0">
        <references count="3">
          <reference field="0" count="1" selected="0">
            <x v="3"/>
          </reference>
          <reference field="4" count="1" selected="0">
            <x v="28"/>
          </reference>
          <reference field="12" count="1">
            <x v="34"/>
          </reference>
        </references>
      </pivotArea>
    </format>
    <format dxfId="2821">
      <pivotArea dataOnly="0" labelOnly="1" fieldPosition="0">
        <references count="3">
          <reference field="0" count="1" selected="0">
            <x v="3"/>
          </reference>
          <reference field="4" count="1" selected="0">
            <x v="29"/>
          </reference>
          <reference field="12" count="1">
            <x v="36"/>
          </reference>
        </references>
      </pivotArea>
    </format>
    <format dxfId="2820">
      <pivotArea dataOnly="0" labelOnly="1" fieldPosition="0">
        <references count="3">
          <reference field="0" count="1" selected="0">
            <x v="3"/>
          </reference>
          <reference field="4" count="1" selected="0">
            <x v="115"/>
          </reference>
          <reference field="12" count="1">
            <x v="33"/>
          </reference>
        </references>
      </pivotArea>
    </format>
    <format dxfId="2819">
      <pivotArea dataOnly="0" labelOnly="1" fieldPosition="0">
        <references count="3">
          <reference field="0" count="1" selected="0">
            <x v="3"/>
          </reference>
          <reference field="4" count="1" selected="0">
            <x v="116"/>
          </reference>
          <reference field="12" count="1">
            <x v="33"/>
          </reference>
        </references>
      </pivotArea>
    </format>
    <format dxfId="2818">
      <pivotArea dataOnly="0" labelOnly="1" fieldPosition="0">
        <references count="3">
          <reference field="0" count="1" selected="0">
            <x v="4"/>
          </reference>
          <reference field="4" count="1" selected="0">
            <x v="24"/>
          </reference>
          <reference field="12" count="1">
            <x v="46"/>
          </reference>
        </references>
      </pivotArea>
    </format>
    <format dxfId="2817">
      <pivotArea dataOnly="0" labelOnly="1" fieldPosition="0">
        <references count="3">
          <reference field="0" count="1" selected="0">
            <x v="4"/>
          </reference>
          <reference field="4" count="1" selected="0">
            <x v="28"/>
          </reference>
          <reference field="12" count="1">
            <x v="40"/>
          </reference>
        </references>
      </pivotArea>
    </format>
    <format dxfId="2816">
      <pivotArea dataOnly="0" labelOnly="1" fieldPosition="0">
        <references count="3">
          <reference field="0" count="1" selected="0">
            <x v="4"/>
          </reference>
          <reference field="4" count="1" selected="0">
            <x v="139"/>
          </reference>
          <reference field="12" count="1">
            <x v="43"/>
          </reference>
        </references>
      </pivotArea>
    </format>
    <format dxfId="2815">
      <pivotArea dataOnly="0" labelOnly="1" fieldPosition="0">
        <references count="3">
          <reference field="0" count="1" selected="0">
            <x v="5"/>
          </reference>
          <reference field="4" count="1" selected="0">
            <x v="74"/>
          </reference>
          <reference field="12" count="1">
            <x v="47"/>
          </reference>
        </references>
      </pivotArea>
    </format>
    <format dxfId="2814">
      <pivotArea dataOnly="0" labelOnly="1" fieldPosition="0">
        <references count="3">
          <reference field="0" count="1" selected="0">
            <x v="5"/>
          </reference>
          <reference field="4" count="1" selected="0">
            <x v="113"/>
          </reference>
          <reference field="12" count="1">
            <x v="10"/>
          </reference>
        </references>
      </pivotArea>
    </format>
    <format dxfId="2813">
      <pivotArea dataOnly="0" labelOnly="1" fieldPosition="0">
        <references count="3">
          <reference field="0" count="1" selected="0">
            <x v="5"/>
          </reference>
          <reference field="4" count="1" selected="0">
            <x v="114"/>
          </reference>
          <reference field="12" count="1">
            <x v="10"/>
          </reference>
        </references>
      </pivotArea>
    </format>
    <format dxfId="2812">
      <pivotArea dataOnly="0" labelOnly="1" fieldPosition="0">
        <references count="3">
          <reference field="0" count="1" selected="0">
            <x v="5"/>
          </reference>
          <reference field="4" count="1" selected="0">
            <x v="149"/>
          </reference>
          <reference field="12" count="1">
            <x v="47"/>
          </reference>
        </references>
      </pivotArea>
    </format>
    <format dxfId="2811">
      <pivotArea dataOnly="0" labelOnly="1" fieldPosition="0">
        <references count="3">
          <reference field="0" count="1" selected="0">
            <x v="6"/>
          </reference>
          <reference field="4" count="1" selected="0">
            <x v="10"/>
          </reference>
          <reference field="12" count="1">
            <x v="52"/>
          </reference>
        </references>
      </pivotArea>
    </format>
    <format dxfId="2810">
      <pivotArea dataOnly="0" labelOnly="1" fieldPosition="0">
        <references count="3">
          <reference field="0" count="1" selected="0">
            <x v="6"/>
          </reference>
          <reference field="4" count="1" selected="0">
            <x v="72"/>
          </reference>
          <reference field="12" count="1">
            <x v="51"/>
          </reference>
        </references>
      </pivotArea>
    </format>
    <format dxfId="2809">
      <pivotArea dataOnly="0" labelOnly="1" fieldPosition="0">
        <references count="3">
          <reference field="0" count="1" selected="0">
            <x v="6"/>
          </reference>
          <reference field="4" count="1" selected="0">
            <x v="73"/>
          </reference>
          <reference field="12" count="1">
            <x v="52"/>
          </reference>
        </references>
      </pivotArea>
    </format>
    <format dxfId="2808">
      <pivotArea dataOnly="0" labelOnly="1" fieldPosition="0">
        <references count="3">
          <reference field="0" count="1" selected="0">
            <x v="6"/>
          </reference>
          <reference field="4" count="1" selected="0">
            <x v="100"/>
          </reference>
          <reference field="12" count="1">
            <x v="51"/>
          </reference>
        </references>
      </pivotArea>
    </format>
    <format dxfId="2807">
      <pivotArea dataOnly="0" labelOnly="1" fieldPosition="0">
        <references count="3">
          <reference field="0" count="1" selected="0">
            <x v="6"/>
          </reference>
          <reference field="4" count="1" selected="0">
            <x v="109"/>
          </reference>
          <reference field="12" count="1">
            <x v="16"/>
          </reference>
        </references>
      </pivotArea>
    </format>
    <format dxfId="2806">
      <pivotArea dataOnly="0" labelOnly="1" fieldPosition="0">
        <references count="3">
          <reference field="0" count="1" selected="0">
            <x v="6"/>
          </reference>
          <reference field="4" count="1" selected="0">
            <x v="110"/>
          </reference>
          <reference field="12" count="1">
            <x v="16"/>
          </reference>
        </references>
      </pivotArea>
    </format>
    <format dxfId="2805">
      <pivotArea dataOnly="0" labelOnly="1" fieldPosition="0">
        <references count="3">
          <reference field="0" count="1" selected="0">
            <x v="7"/>
          </reference>
          <reference field="4" count="1" selected="0">
            <x v="3"/>
          </reference>
          <reference field="12" count="1">
            <x v="58"/>
          </reference>
        </references>
      </pivotArea>
    </format>
    <format dxfId="2804">
      <pivotArea dataOnly="0" labelOnly="1" fieldPosition="0">
        <references count="3">
          <reference field="0" count="1" selected="0">
            <x v="7"/>
          </reference>
          <reference field="4" count="1" selected="0">
            <x v="27"/>
          </reference>
          <reference field="12" count="1">
            <x v="56"/>
          </reference>
        </references>
      </pivotArea>
    </format>
    <format dxfId="2803">
      <pivotArea dataOnly="0" labelOnly="1" fieldPosition="0">
        <references count="3">
          <reference field="0" count="1" selected="0">
            <x v="7"/>
          </reference>
          <reference field="4" count="1" selected="0">
            <x v="68"/>
          </reference>
          <reference field="12" count="1">
            <x v="56"/>
          </reference>
        </references>
      </pivotArea>
    </format>
    <format dxfId="2802">
      <pivotArea dataOnly="0" labelOnly="1" fieldPosition="0">
        <references count="3">
          <reference field="0" count="1" selected="0">
            <x v="7"/>
          </reference>
          <reference field="4" count="1" selected="0">
            <x v="77"/>
          </reference>
          <reference field="12" count="1">
            <x v="56"/>
          </reference>
        </references>
      </pivotArea>
    </format>
    <format dxfId="2801">
      <pivotArea dataOnly="0" labelOnly="1" fieldPosition="0">
        <references count="3">
          <reference field="0" count="1" selected="0">
            <x v="7"/>
          </reference>
          <reference field="4" count="1" selected="0">
            <x v="79"/>
          </reference>
          <reference field="12" count="1">
            <x v="17"/>
          </reference>
        </references>
      </pivotArea>
    </format>
    <format dxfId="2800">
      <pivotArea dataOnly="0" labelOnly="1" fieldPosition="0">
        <references count="3">
          <reference field="0" count="1" selected="0">
            <x v="7"/>
          </reference>
          <reference field="4" count="1" selected="0">
            <x v="80"/>
          </reference>
          <reference field="12" count="1">
            <x v="56"/>
          </reference>
        </references>
      </pivotArea>
    </format>
    <format dxfId="2799">
      <pivotArea dataOnly="0" labelOnly="1" fieldPosition="0">
        <references count="3">
          <reference field="0" count="1" selected="0">
            <x v="7"/>
          </reference>
          <reference field="4" count="1" selected="0">
            <x v="97"/>
          </reference>
          <reference field="12" count="1">
            <x v="56"/>
          </reference>
        </references>
      </pivotArea>
    </format>
    <format dxfId="2798">
      <pivotArea dataOnly="0" labelOnly="1" fieldPosition="0">
        <references count="3">
          <reference field="0" count="1" selected="0">
            <x v="7"/>
          </reference>
          <reference field="4" count="1" selected="0">
            <x v="99"/>
          </reference>
          <reference field="12" count="1">
            <x v="59"/>
          </reference>
        </references>
      </pivotArea>
    </format>
    <format dxfId="2797">
      <pivotArea dataOnly="0" labelOnly="1" fieldPosition="0">
        <references count="3">
          <reference field="0" count="1" selected="0">
            <x v="7"/>
          </reference>
          <reference field="4" count="1" selected="0">
            <x v="112"/>
          </reference>
          <reference field="12" count="1">
            <x v="17"/>
          </reference>
        </references>
      </pivotArea>
    </format>
    <format dxfId="2796">
      <pivotArea dataOnly="0" labelOnly="1" fieldPosition="0">
        <references count="3">
          <reference field="0" count="1" selected="0">
            <x v="7"/>
          </reference>
          <reference field="4" count="1" selected="0">
            <x v="120"/>
          </reference>
          <reference field="12" count="1">
            <x v="4"/>
          </reference>
        </references>
      </pivotArea>
    </format>
    <format dxfId="2795">
      <pivotArea dataOnly="0" labelOnly="1" fieldPosition="0">
        <references count="3">
          <reference field="0" count="1" selected="0">
            <x v="7"/>
          </reference>
          <reference field="4" count="1" selected="0">
            <x v="134"/>
          </reference>
          <reference field="12" count="1">
            <x v="57"/>
          </reference>
        </references>
      </pivotArea>
    </format>
    <format dxfId="2794">
      <pivotArea dataOnly="0" labelOnly="1" fieldPosition="0">
        <references count="3">
          <reference field="0" count="1" selected="0">
            <x v="7"/>
          </reference>
          <reference field="4" count="1" selected="0">
            <x v="146"/>
          </reference>
          <reference field="12" count="1">
            <x v="17"/>
          </reference>
        </references>
      </pivotArea>
    </format>
    <format dxfId="2793">
      <pivotArea dataOnly="0" labelOnly="1" fieldPosition="0">
        <references count="3">
          <reference field="0" count="1" selected="0">
            <x v="7"/>
          </reference>
          <reference field="4" count="1" selected="0">
            <x v="147"/>
          </reference>
          <reference field="12" count="1">
            <x v="56"/>
          </reference>
        </references>
      </pivotArea>
    </format>
    <format dxfId="2792">
      <pivotArea dataOnly="0" labelOnly="1" fieldPosition="0">
        <references count="3">
          <reference field="0" count="1" selected="0">
            <x v="7"/>
          </reference>
          <reference field="4" count="1" selected="0">
            <x v="156"/>
          </reference>
          <reference field="12" count="1">
            <x v="56"/>
          </reference>
        </references>
      </pivotArea>
    </format>
    <format dxfId="2791">
      <pivotArea dataOnly="0" labelOnly="1" fieldPosition="0">
        <references count="2">
          <reference field="0" count="1" selected="0">
            <x v="6"/>
          </reference>
          <reference field="4" count="4">
            <x v="8"/>
            <x v="93"/>
            <x v="106"/>
            <x v="135"/>
          </reference>
        </references>
      </pivotArea>
    </format>
    <format dxfId="2790">
      <pivotArea dataOnly="0" labelOnly="1" fieldPosition="0">
        <references count="2">
          <reference field="0" count="1" selected="0">
            <x v="7"/>
          </reference>
          <reference field="4" count="17">
            <x v="20"/>
            <x v="21"/>
            <x v="59"/>
            <x v="60"/>
            <x v="66"/>
            <x v="94"/>
            <x v="163"/>
            <x v="164"/>
            <x v="167"/>
            <x v="168"/>
            <x v="171"/>
            <x v="172"/>
            <x v="173"/>
            <x v="174"/>
            <x v="175"/>
            <x v="179"/>
            <x v="181"/>
          </reference>
        </references>
      </pivotArea>
    </format>
    <format dxfId="2789">
      <pivotArea dataOnly="0" labelOnly="1" fieldPosition="0">
        <references count="3">
          <reference field="0" count="1" selected="0">
            <x v="6"/>
          </reference>
          <reference field="4" count="1" selected="0">
            <x v="135"/>
          </reference>
          <reference field="12" count="1">
            <x v="54"/>
          </reference>
        </references>
      </pivotArea>
    </format>
    <format dxfId="2788">
      <pivotArea dataOnly="0" labelOnly="1" fieldPosition="0">
        <references count="3">
          <reference field="0" count="1" selected="0">
            <x v="7"/>
          </reference>
          <reference field="4" count="1" selected="0">
            <x v="66"/>
          </reference>
          <reference field="12" count="1">
            <x v="17"/>
          </reference>
        </references>
      </pivotArea>
    </format>
    <format dxfId="2787">
      <pivotArea dataOnly="0" labelOnly="1" fieldPosition="0">
        <references count="3">
          <reference field="0" count="1" selected="0">
            <x v="7"/>
          </reference>
          <reference field="4" count="1" selected="0">
            <x v="167"/>
          </reference>
          <reference field="12" count="1">
            <x v="56"/>
          </reference>
        </references>
      </pivotArea>
    </format>
    <format dxfId="2786">
      <pivotArea field="2" type="button" dataOnly="0" labelOnly="1" outline="0" axis="axisPage" fieldPosition="0"/>
    </format>
    <format dxfId="2785">
      <pivotArea field="0" type="button" dataOnly="0" labelOnly="1" outline="0" axis="axisRow" fieldPosition="0"/>
    </format>
    <format dxfId="2784">
      <pivotArea dataOnly="0" labelOnly="1" fieldPosition="0">
        <references count="1">
          <reference field="0" count="0"/>
        </references>
      </pivotArea>
    </format>
    <format dxfId="2783">
      <pivotArea dataOnly="0" labelOnly="1" grandRow="1" outline="0" fieldPosition="0"/>
    </format>
    <format dxfId="2782">
      <pivotArea dataOnly="0" labelOnly="1" fieldPosition="0">
        <references count="2">
          <reference field="0" count="1" selected="0">
            <x v="0"/>
          </reference>
          <reference field="4" count="4">
            <x v="14"/>
            <x v="19"/>
            <x v="25"/>
            <x v="26"/>
          </reference>
        </references>
      </pivotArea>
    </format>
    <format dxfId="2781">
      <pivotArea dataOnly="0" labelOnly="1" fieldPosition="0">
        <references count="2">
          <reference field="0" count="1" selected="0">
            <x v="1"/>
          </reference>
          <reference field="4" count="2">
            <x v="15"/>
            <x v="151"/>
          </reference>
        </references>
      </pivotArea>
    </format>
    <format dxfId="2780">
      <pivotArea dataOnly="0" labelOnly="1" fieldPosition="0">
        <references count="2">
          <reference field="0" count="1" selected="0">
            <x v="2"/>
          </reference>
          <reference field="4" count="2">
            <x v="13"/>
            <x v="17"/>
          </reference>
        </references>
      </pivotArea>
    </format>
    <format dxfId="2779">
      <pivotArea dataOnly="0" labelOnly="1" fieldPosition="0">
        <references count="2">
          <reference field="0" count="1" selected="0">
            <x v="3"/>
          </reference>
          <reference field="4" count="4">
            <x v="18"/>
            <x v="25"/>
            <x v="117"/>
            <x v="119"/>
          </reference>
        </references>
      </pivotArea>
    </format>
    <format dxfId="2778">
      <pivotArea dataOnly="0" labelOnly="1" fieldPosition="0">
        <references count="2">
          <reference field="0" count="1" selected="0">
            <x v="4"/>
          </reference>
          <reference field="4" count="10">
            <x v="7"/>
            <x v="25"/>
            <x v="61"/>
            <x v="64"/>
            <x v="123"/>
            <x v="133"/>
            <x v="137"/>
            <x v="138"/>
            <x v="141"/>
            <x v="142"/>
          </reference>
        </references>
      </pivotArea>
    </format>
    <format dxfId="2777">
      <pivotArea dataOnly="0" labelOnly="1" fieldPosition="0">
        <references count="2">
          <reference field="0" count="1" selected="0">
            <x v="5"/>
          </reference>
          <reference field="4" count="13">
            <x v="71"/>
            <x v="76"/>
            <x v="78"/>
            <x v="81"/>
            <x v="84"/>
            <x v="86"/>
            <x v="92"/>
            <x v="95"/>
            <x v="104"/>
            <x v="105"/>
            <x v="107"/>
            <x v="123"/>
            <x v="128"/>
          </reference>
        </references>
      </pivotArea>
    </format>
    <format dxfId="2776">
      <pivotArea dataOnly="0" labelOnly="1" fieldPosition="0">
        <references count="2">
          <reference field="0" count="1" selected="0">
            <x v="6"/>
          </reference>
          <reference field="4" count="4">
            <x v="8"/>
            <x v="93"/>
            <x v="106"/>
            <x v="189"/>
          </reference>
        </references>
      </pivotArea>
    </format>
    <format dxfId="2775">
      <pivotArea dataOnly="0" labelOnly="1" fieldPosition="0">
        <references count="2">
          <reference field="0" count="1" selected="0">
            <x v="7"/>
          </reference>
          <reference field="4" count="15">
            <x v="20"/>
            <x v="21"/>
            <x v="59"/>
            <x v="60"/>
            <x v="94"/>
            <x v="163"/>
            <x v="164"/>
            <x v="168"/>
            <x v="171"/>
            <x v="172"/>
            <x v="173"/>
            <x v="174"/>
            <x v="175"/>
            <x v="179"/>
            <x v="181"/>
          </reference>
        </references>
      </pivotArea>
    </format>
    <format dxfId="2774">
      <pivotArea dataOnly="0" labelOnly="1" fieldPosition="0">
        <references count="3">
          <reference field="0" count="1" selected="0">
            <x v="0"/>
          </reference>
          <reference field="4" count="1" selected="0">
            <x v="14"/>
          </reference>
          <reference field="12" count="1">
            <x v="23"/>
          </reference>
        </references>
      </pivotArea>
    </format>
    <format dxfId="2773">
      <pivotArea dataOnly="0" labelOnly="1" fieldPosition="0">
        <references count="3">
          <reference field="0" count="1" selected="0">
            <x v="0"/>
          </reference>
          <reference field="4" count="1" selected="0">
            <x v="19"/>
          </reference>
          <reference field="12" count="1">
            <x v="22"/>
          </reference>
        </references>
      </pivotArea>
    </format>
    <format dxfId="2772">
      <pivotArea dataOnly="0" labelOnly="1" fieldPosition="0">
        <references count="3">
          <reference field="0" count="1" selected="0">
            <x v="0"/>
          </reference>
          <reference field="4" count="1" selected="0">
            <x v="25"/>
          </reference>
          <reference field="12" count="1">
            <x v="19"/>
          </reference>
        </references>
      </pivotArea>
    </format>
    <format dxfId="2771">
      <pivotArea dataOnly="0" labelOnly="1" fieldPosition="0">
        <references count="3">
          <reference field="0" count="1" selected="0">
            <x v="0"/>
          </reference>
          <reference field="4" count="1" selected="0">
            <x v="26"/>
          </reference>
          <reference field="12" count="1">
            <x v="21"/>
          </reference>
        </references>
      </pivotArea>
    </format>
    <format dxfId="2770">
      <pivotArea dataOnly="0" labelOnly="1" fieldPosition="0">
        <references count="3">
          <reference field="0" count="1" selected="0">
            <x v="1"/>
          </reference>
          <reference field="4" count="1" selected="0">
            <x v="15"/>
          </reference>
          <reference field="12" count="1">
            <x v="25"/>
          </reference>
        </references>
      </pivotArea>
    </format>
    <format dxfId="2769">
      <pivotArea dataOnly="0" labelOnly="1" fieldPosition="0">
        <references count="3">
          <reference field="0" count="1" selected="0">
            <x v="1"/>
          </reference>
          <reference field="4" count="1" selected="0">
            <x v="151"/>
          </reference>
          <reference field="12" count="1">
            <x v="25"/>
          </reference>
        </references>
      </pivotArea>
    </format>
    <format dxfId="2768">
      <pivotArea dataOnly="0" labelOnly="1" fieldPosition="0">
        <references count="3">
          <reference field="0" count="1" selected="0">
            <x v="2"/>
          </reference>
          <reference field="4" count="1" selected="0">
            <x v="13"/>
          </reference>
          <reference field="12" count="1">
            <x v="27"/>
          </reference>
        </references>
      </pivotArea>
    </format>
    <format dxfId="2767">
      <pivotArea dataOnly="0" labelOnly="1" fieldPosition="0">
        <references count="3">
          <reference field="0" count="1" selected="0">
            <x v="2"/>
          </reference>
          <reference field="4" count="1" selected="0">
            <x v="17"/>
          </reference>
          <reference field="12" count="1">
            <x v="31"/>
          </reference>
        </references>
      </pivotArea>
    </format>
    <format dxfId="2766">
      <pivotArea dataOnly="0" labelOnly="1" fieldPosition="0">
        <references count="3">
          <reference field="0" count="1" selected="0">
            <x v="3"/>
          </reference>
          <reference field="4" count="1" selected="0">
            <x v="18"/>
          </reference>
          <reference field="12" count="1">
            <x v="35"/>
          </reference>
        </references>
      </pivotArea>
    </format>
    <format dxfId="2765">
      <pivotArea dataOnly="0" labelOnly="1" fieldPosition="0">
        <references count="3">
          <reference field="0" count="1" selected="0">
            <x v="3"/>
          </reference>
          <reference field="4" count="1" selected="0">
            <x v="25"/>
          </reference>
          <reference field="12" count="1">
            <x v="37"/>
          </reference>
        </references>
      </pivotArea>
    </format>
    <format dxfId="2764">
      <pivotArea dataOnly="0" labelOnly="1" fieldPosition="0">
        <references count="3">
          <reference field="0" count="1" selected="0">
            <x v="3"/>
          </reference>
          <reference field="4" count="1" selected="0">
            <x v="117"/>
          </reference>
          <reference field="12" count="1">
            <x v="39"/>
          </reference>
        </references>
      </pivotArea>
    </format>
    <format dxfId="2763">
      <pivotArea dataOnly="0" labelOnly="1" fieldPosition="0">
        <references count="3">
          <reference field="0" count="1" selected="0">
            <x v="3"/>
          </reference>
          <reference field="4" count="1" selected="0">
            <x v="119"/>
          </reference>
          <reference field="12" count="1">
            <x v="38"/>
          </reference>
        </references>
      </pivotArea>
    </format>
    <format dxfId="2762">
      <pivotArea dataOnly="0" labelOnly="1" fieldPosition="0">
        <references count="3">
          <reference field="0" count="1" selected="0">
            <x v="4"/>
          </reference>
          <reference field="4" count="1" selected="0">
            <x v="7"/>
          </reference>
          <reference field="12" count="1">
            <x v="12"/>
          </reference>
        </references>
      </pivotArea>
    </format>
    <format dxfId="2761">
      <pivotArea dataOnly="0" labelOnly="1" fieldPosition="0">
        <references count="3">
          <reference field="0" count="1" selected="0">
            <x v="4"/>
          </reference>
          <reference field="4" count="1" selected="0">
            <x v="25"/>
          </reference>
          <reference field="12" count="1">
            <x v="44"/>
          </reference>
        </references>
      </pivotArea>
    </format>
    <format dxfId="2760">
      <pivotArea dataOnly="0" labelOnly="1" fieldPosition="0">
        <references count="3">
          <reference field="0" count="1" selected="0">
            <x v="4"/>
          </reference>
          <reference field="4" count="1" selected="0">
            <x v="61"/>
          </reference>
          <reference field="12" count="1">
            <x v="3"/>
          </reference>
        </references>
      </pivotArea>
    </format>
    <format dxfId="2759">
      <pivotArea dataOnly="0" labelOnly="1" fieldPosition="0">
        <references count="3">
          <reference field="0" count="1" selected="0">
            <x v="4"/>
          </reference>
          <reference field="4" count="1" selected="0">
            <x v="64"/>
          </reference>
          <reference field="12" count="1">
            <x v="45"/>
          </reference>
        </references>
      </pivotArea>
    </format>
    <format dxfId="2758">
      <pivotArea dataOnly="0" labelOnly="1" fieldPosition="0">
        <references count="3">
          <reference field="0" count="1" selected="0">
            <x v="4"/>
          </reference>
          <reference field="4" count="1" selected="0">
            <x v="123"/>
          </reference>
          <reference field="12" count="1">
            <x v="43"/>
          </reference>
        </references>
      </pivotArea>
    </format>
    <format dxfId="2757">
      <pivotArea dataOnly="0" labelOnly="1" fieldPosition="0">
        <references count="3">
          <reference field="0" count="1" selected="0">
            <x v="4"/>
          </reference>
          <reference field="4" count="1" selected="0">
            <x v="133"/>
          </reference>
          <reference field="12" count="1">
            <x v="43"/>
          </reference>
        </references>
      </pivotArea>
    </format>
    <format dxfId="2756">
      <pivotArea dataOnly="0" labelOnly="1" fieldPosition="0">
        <references count="3">
          <reference field="0" count="1" selected="0">
            <x v="4"/>
          </reference>
          <reference field="4" count="1" selected="0">
            <x v="137"/>
          </reference>
          <reference field="12" count="2">
            <x v="41"/>
            <x v="42"/>
          </reference>
        </references>
      </pivotArea>
    </format>
    <format dxfId="2755">
      <pivotArea dataOnly="0" labelOnly="1" fieldPosition="0">
        <references count="3">
          <reference field="0" count="1" selected="0">
            <x v="4"/>
          </reference>
          <reference field="4" count="1" selected="0">
            <x v="138"/>
          </reference>
          <reference field="12" count="1">
            <x v="43"/>
          </reference>
        </references>
      </pivotArea>
    </format>
    <format dxfId="2754">
      <pivotArea dataOnly="0" labelOnly="1" fieldPosition="0">
        <references count="3">
          <reference field="0" count="1" selected="0">
            <x v="4"/>
          </reference>
          <reference field="4" count="1" selected="0">
            <x v="141"/>
          </reference>
          <reference field="12" count="1">
            <x v="5"/>
          </reference>
        </references>
      </pivotArea>
    </format>
    <format dxfId="2753">
      <pivotArea dataOnly="0" labelOnly="1" fieldPosition="0">
        <references count="3">
          <reference field="0" count="1" selected="0">
            <x v="4"/>
          </reference>
          <reference field="4" count="1" selected="0">
            <x v="142"/>
          </reference>
          <reference field="12" count="1">
            <x v="5"/>
          </reference>
        </references>
      </pivotArea>
    </format>
    <format dxfId="2752">
      <pivotArea dataOnly="0" labelOnly="1" fieldPosition="0">
        <references count="3">
          <reference field="0" count="1" selected="0">
            <x v="5"/>
          </reference>
          <reference field="4" count="1" selected="0">
            <x v="71"/>
          </reference>
          <reference field="12" count="1">
            <x v="47"/>
          </reference>
        </references>
      </pivotArea>
    </format>
    <format dxfId="2751">
      <pivotArea dataOnly="0" labelOnly="1" fieldPosition="0">
        <references count="3">
          <reference field="0" count="1" selected="0">
            <x v="5"/>
          </reference>
          <reference field="4" count="1" selected="0">
            <x v="76"/>
          </reference>
          <reference field="12" count="1">
            <x v="48"/>
          </reference>
        </references>
      </pivotArea>
    </format>
    <format dxfId="2750">
      <pivotArea dataOnly="0" labelOnly="1" fieldPosition="0">
        <references count="3">
          <reference field="0" count="1" selected="0">
            <x v="5"/>
          </reference>
          <reference field="4" count="1" selected="0">
            <x v="78"/>
          </reference>
          <reference field="12" count="1">
            <x v="48"/>
          </reference>
        </references>
      </pivotArea>
    </format>
    <format dxfId="2749">
      <pivotArea dataOnly="0" labelOnly="1" fieldPosition="0">
        <references count="3">
          <reference field="0" count="1" selected="0">
            <x v="5"/>
          </reference>
          <reference field="4" count="1" selected="0">
            <x v="81"/>
          </reference>
          <reference field="12" count="1">
            <x v="47"/>
          </reference>
        </references>
      </pivotArea>
    </format>
    <format dxfId="2748">
      <pivotArea dataOnly="0" labelOnly="1" fieldPosition="0">
        <references count="3">
          <reference field="0" count="1" selected="0">
            <x v="5"/>
          </reference>
          <reference field="4" count="1" selected="0">
            <x v="84"/>
          </reference>
          <reference field="12" count="1">
            <x v="48"/>
          </reference>
        </references>
      </pivotArea>
    </format>
    <format dxfId="2747">
      <pivotArea dataOnly="0" labelOnly="1" fieldPosition="0">
        <references count="3">
          <reference field="0" count="1" selected="0">
            <x v="5"/>
          </reference>
          <reference field="4" count="1" selected="0">
            <x v="86"/>
          </reference>
          <reference field="12" count="1">
            <x v="47"/>
          </reference>
        </references>
      </pivotArea>
    </format>
    <format dxfId="2746">
      <pivotArea dataOnly="0" labelOnly="1" fieldPosition="0">
        <references count="3">
          <reference field="0" count="1" selected="0">
            <x v="5"/>
          </reference>
          <reference field="4" count="1" selected="0">
            <x v="92"/>
          </reference>
          <reference field="12" count="1">
            <x v="48"/>
          </reference>
        </references>
      </pivotArea>
    </format>
    <format dxfId="2745">
      <pivotArea dataOnly="0" labelOnly="1" fieldPosition="0">
        <references count="3">
          <reference field="0" count="1" selected="0">
            <x v="5"/>
          </reference>
          <reference field="4" count="1" selected="0">
            <x v="95"/>
          </reference>
          <reference field="12" count="1">
            <x v="47"/>
          </reference>
        </references>
      </pivotArea>
    </format>
    <format dxfId="2744">
      <pivotArea dataOnly="0" labelOnly="1" fieldPosition="0">
        <references count="3">
          <reference field="0" count="1" selected="0">
            <x v="5"/>
          </reference>
          <reference field="4" count="1" selected="0">
            <x v="104"/>
          </reference>
          <reference field="12" count="1">
            <x v="47"/>
          </reference>
        </references>
      </pivotArea>
    </format>
    <format dxfId="2743">
      <pivotArea dataOnly="0" labelOnly="1" fieldPosition="0">
        <references count="3">
          <reference field="0" count="1" selected="0">
            <x v="5"/>
          </reference>
          <reference field="4" count="1" selected="0">
            <x v="105"/>
          </reference>
          <reference field="12" count="1">
            <x v="47"/>
          </reference>
        </references>
      </pivotArea>
    </format>
    <format dxfId="2742">
      <pivotArea dataOnly="0" labelOnly="1" fieldPosition="0">
        <references count="3">
          <reference field="0" count="1" selected="0">
            <x v="5"/>
          </reference>
          <reference field="4" count="1" selected="0">
            <x v="107"/>
          </reference>
          <reference field="12" count="1">
            <x v="47"/>
          </reference>
        </references>
      </pivotArea>
    </format>
    <format dxfId="2741">
      <pivotArea dataOnly="0" labelOnly="1" fieldPosition="0">
        <references count="3">
          <reference field="0" count="1" selected="0">
            <x v="5"/>
          </reference>
          <reference field="4" count="1" selected="0">
            <x v="123"/>
          </reference>
          <reference field="12" count="1">
            <x v="48"/>
          </reference>
        </references>
      </pivotArea>
    </format>
    <format dxfId="2740">
      <pivotArea dataOnly="0" labelOnly="1" fieldPosition="0">
        <references count="3">
          <reference field="0" count="1" selected="0">
            <x v="5"/>
          </reference>
          <reference field="4" count="1" selected="0">
            <x v="128"/>
          </reference>
          <reference field="12" count="1">
            <x v="10"/>
          </reference>
        </references>
      </pivotArea>
    </format>
    <format dxfId="2739">
      <pivotArea dataOnly="0" labelOnly="1" fieldPosition="0">
        <references count="3">
          <reference field="0" count="1" selected="0">
            <x v="6"/>
          </reference>
          <reference field="4" count="1" selected="0">
            <x v="8"/>
          </reference>
          <reference field="12" count="1">
            <x v="6"/>
          </reference>
        </references>
      </pivotArea>
    </format>
    <format dxfId="2738">
      <pivotArea dataOnly="0" labelOnly="1" fieldPosition="0">
        <references count="3">
          <reference field="0" count="1" selected="0">
            <x v="6"/>
          </reference>
          <reference field="4" count="1" selected="0">
            <x v="93"/>
          </reference>
          <reference field="12" count="1">
            <x v="51"/>
          </reference>
        </references>
      </pivotArea>
    </format>
    <format dxfId="2737">
      <pivotArea dataOnly="0" labelOnly="1" fieldPosition="0">
        <references count="3">
          <reference field="0" count="1" selected="0">
            <x v="6"/>
          </reference>
          <reference field="4" count="1" selected="0">
            <x v="106"/>
          </reference>
          <reference field="12" count="1">
            <x v="51"/>
          </reference>
        </references>
      </pivotArea>
    </format>
    <format dxfId="2736">
      <pivotArea dataOnly="0" labelOnly="1" fieldPosition="0">
        <references count="3">
          <reference field="0" count="1" selected="0">
            <x v="6"/>
          </reference>
          <reference field="4" count="1" selected="0">
            <x v="189"/>
          </reference>
          <reference field="12" count="1">
            <x v="51"/>
          </reference>
        </references>
      </pivotArea>
    </format>
    <format dxfId="2735">
      <pivotArea dataOnly="0" labelOnly="1" fieldPosition="0">
        <references count="3">
          <reference field="0" count="1" selected="0">
            <x v="7"/>
          </reference>
          <reference field="4" count="1" selected="0">
            <x v="20"/>
          </reference>
          <reference field="12" count="1">
            <x v="56"/>
          </reference>
        </references>
      </pivotArea>
    </format>
    <format dxfId="2734">
      <pivotArea dataOnly="0" labelOnly="1" fieldPosition="0">
        <references count="3">
          <reference field="0" count="1" selected="0">
            <x v="7"/>
          </reference>
          <reference field="4" count="1" selected="0">
            <x v="21"/>
          </reference>
          <reference field="12" count="1">
            <x v="17"/>
          </reference>
        </references>
      </pivotArea>
    </format>
    <format dxfId="2733">
      <pivotArea dataOnly="0" labelOnly="1" fieldPosition="0">
        <references count="3">
          <reference field="0" count="1" selected="0">
            <x v="7"/>
          </reference>
          <reference field="4" count="1" selected="0">
            <x v="59"/>
          </reference>
          <reference field="12" count="1">
            <x v="56"/>
          </reference>
        </references>
      </pivotArea>
    </format>
    <format dxfId="2732">
      <pivotArea dataOnly="0" labelOnly="1" fieldPosition="0">
        <references count="3">
          <reference field="0" count="1" selected="0">
            <x v="7"/>
          </reference>
          <reference field="4" count="1" selected="0">
            <x v="60"/>
          </reference>
          <reference field="12" count="1">
            <x v="56"/>
          </reference>
        </references>
      </pivotArea>
    </format>
    <format dxfId="2731">
      <pivotArea dataOnly="0" labelOnly="1" fieldPosition="0">
        <references count="3">
          <reference field="0" count="1" selected="0">
            <x v="7"/>
          </reference>
          <reference field="4" count="1" selected="0">
            <x v="94"/>
          </reference>
          <reference field="12" count="1">
            <x v="56"/>
          </reference>
        </references>
      </pivotArea>
    </format>
    <format dxfId="2730">
      <pivotArea dataOnly="0" labelOnly="1" fieldPosition="0">
        <references count="3">
          <reference field="0" count="1" selected="0">
            <x v="7"/>
          </reference>
          <reference field="4" count="1" selected="0">
            <x v="163"/>
          </reference>
          <reference field="12" count="1">
            <x v="56"/>
          </reference>
        </references>
      </pivotArea>
    </format>
    <format dxfId="2729">
      <pivotArea dataOnly="0" labelOnly="1" fieldPosition="0">
        <references count="3">
          <reference field="0" count="1" selected="0">
            <x v="7"/>
          </reference>
          <reference field="4" count="1" selected="0">
            <x v="164"/>
          </reference>
          <reference field="12" count="1">
            <x v="56"/>
          </reference>
        </references>
      </pivotArea>
    </format>
    <format dxfId="2728">
      <pivotArea dataOnly="0" labelOnly="1" fieldPosition="0">
        <references count="3">
          <reference field="0" count="1" selected="0">
            <x v="7"/>
          </reference>
          <reference field="4" count="1" selected="0">
            <x v="168"/>
          </reference>
          <reference field="12" count="1">
            <x v="56"/>
          </reference>
        </references>
      </pivotArea>
    </format>
    <format dxfId="2727">
      <pivotArea dataOnly="0" labelOnly="1" fieldPosition="0">
        <references count="3">
          <reference field="0" count="1" selected="0">
            <x v="7"/>
          </reference>
          <reference field="4" count="1" selected="0">
            <x v="171"/>
          </reference>
          <reference field="12" count="1">
            <x v="65"/>
          </reference>
        </references>
      </pivotArea>
    </format>
    <format dxfId="2726">
      <pivotArea dataOnly="0" labelOnly="1" fieldPosition="0">
        <references count="3">
          <reference field="0" count="1" selected="0">
            <x v="7"/>
          </reference>
          <reference field="4" count="1" selected="0">
            <x v="172"/>
          </reference>
          <reference field="12" count="1">
            <x v="65"/>
          </reference>
        </references>
      </pivotArea>
    </format>
    <format dxfId="2725">
      <pivotArea dataOnly="0" labelOnly="1" fieldPosition="0">
        <references count="3">
          <reference field="0" count="1" selected="0">
            <x v="7"/>
          </reference>
          <reference field="4" count="1" selected="0">
            <x v="173"/>
          </reference>
          <reference field="12" count="1">
            <x v="65"/>
          </reference>
        </references>
      </pivotArea>
    </format>
    <format dxfId="2724">
      <pivotArea dataOnly="0" labelOnly="1" fieldPosition="0">
        <references count="3">
          <reference field="0" count="1" selected="0">
            <x v="7"/>
          </reference>
          <reference field="4" count="1" selected="0">
            <x v="174"/>
          </reference>
          <reference field="12" count="1">
            <x v="65"/>
          </reference>
        </references>
      </pivotArea>
    </format>
    <format dxfId="2723">
      <pivotArea dataOnly="0" labelOnly="1" fieldPosition="0">
        <references count="3">
          <reference field="0" count="1" selected="0">
            <x v="7"/>
          </reference>
          <reference field="4" count="1" selected="0">
            <x v="175"/>
          </reference>
          <reference field="12" count="1">
            <x v="65"/>
          </reference>
        </references>
      </pivotArea>
    </format>
    <format dxfId="2722">
      <pivotArea dataOnly="0" labelOnly="1" fieldPosition="0">
        <references count="3">
          <reference field="0" count="1" selected="0">
            <x v="7"/>
          </reference>
          <reference field="4" count="1" selected="0">
            <x v="179"/>
          </reference>
          <reference field="12" count="1">
            <x v="68"/>
          </reference>
        </references>
      </pivotArea>
    </format>
    <format dxfId="2721">
      <pivotArea dataOnly="0" labelOnly="1" fieldPosition="0">
        <references count="3">
          <reference field="0" count="1" selected="0">
            <x v="7"/>
          </reference>
          <reference field="4" count="1" selected="0">
            <x v="181"/>
          </reference>
          <reference field="12" count="1">
            <x v="70"/>
          </reference>
        </references>
      </pivotArea>
    </format>
    <format dxfId="2720">
      <pivotArea field="2" type="button" dataOnly="0" labelOnly="1" outline="0" axis="axisPage" fieldPosition="0"/>
    </format>
    <format dxfId="2719">
      <pivotArea field="0" type="button" dataOnly="0" labelOnly="1" outline="0" axis="axisRow" fieldPosition="0"/>
    </format>
    <format dxfId="2718">
      <pivotArea dataOnly="0" labelOnly="1" fieldPosition="0">
        <references count="1">
          <reference field="0" count="0"/>
        </references>
      </pivotArea>
    </format>
    <format dxfId="2717">
      <pivotArea dataOnly="0" labelOnly="1" grandRow="1" outline="0" fieldPosition="0"/>
    </format>
    <format dxfId="2716">
      <pivotArea dataOnly="0" labelOnly="1" fieldPosition="0">
        <references count="2">
          <reference field="0" count="1" selected="0">
            <x v="0"/>
          </reference>
          <reference field="4" count="4">
            <x v="14"/>
            <x v="19"/>
            <x v="25"/>
            <x v="26"/>
          </reference>
        </references>
      </pivotArea>
    </format>
    <format dxfId="2715">
      <pivotArea dataOnly="0" labelOnly="1" fieldPosition="0">
        <references count="2">
          <reference field="0" count="1" selected="0">
            <x v="1"/>
          </reference>
          <reference field="4" count="2">
            <x v="15"/>
            <x v="151"/>
          </reference>
        </references>
      </pivotArea>
    </format>
    <format dxfId="2714">
      <pivotArea dataOnly="0" labelOnly="1" fieldPosition="0">
        <references count="2">
          <reference field="0" count="1" selected="0">
            <x v="2"/>
          </reference>
          <reference field="4" count="2">
            <x v="13"/>
            <x v="17"/>
          </reference>
        </references>
      </pivotArea>
    </format>
    <format dxfId="2713">
      <pivotArea dataOnly="0" labelOnly="1" fieldPosition="0">
        <references count="2">
          <reference field="0" count="1" selected="0">
            <x v="3"/>
          </reference>
          <reference field="4" count="4">
            <x v="18"/>
            <x v="25"/>
            <x v="117"/>
            <x v="119"/>
          </reference>
        </references>
      </pivotArea>
    </format>
    <format dxfId="2712">
      <pivotArea dataOnly="0" labelOnly="1" fieldPosition="0">
        <references count="2">
          <reference field="0" count="1" selected="0">
            <x v="4"/>
          </reference>
          <reference field="4" count="10">
            <x v="7"/>
            <x v="25"/>
            <x v="61"/>
            <x v="64"/>
            <x v="123"/>
            <x v="133"/>
            <x v="137"/>
            <x v="138"/>
            <x v="141"/>
            <x v="142"/>
          </reference>
        </references>
      </pivotArea>
    </format>
    <format dxfId="2711">
      <pivotArea dataOnly="0" labelOnly="1" fieldPosition="0">
        <references count="2">
          <reference field="0" count="1" selected="0">
            <x v="5"/>
          </reference>
          <reference field="4" count="13">
            <x v="71"/>
            <x v="76"/>
            <x v="78"/>
            <x v="81"/>
            <x v="84"/>
            <x v="86"/>
            <x v="92"/>
            <x v="95"/>
            <x v="104"/>
            <x v="105"/>
            <x v="107"/>
            <x v="123"/>
            <x v="128"/>
          </reference>
        </references>
      </pivotArea>
    </format>
    <format dxfId="2710">
      <pivotArea dataOnly="0" labelOnly="1" fieldPosition="0">
        <references count="2">
          <reference field="0" count="1" selected="0">
            <x v="6"/>
          </reference>
          <reference field="4" count="4">
            <x v="8"/>
            <x v="93"/>
            <x v="106"/>
            <x v="189"/>
          </reference>
        </references>
      </pivotArea>
    </format>
    <format dxfId="2709">
      <pivotArea dataOnly="0" labelOnly="1" fieldPosition="0">
        <references count="2">
          <reference field="0" count="1" selected="0">
            <x v="7"/>
          </reference>
          <reference field="4" count="15">
            <x v="20"/>
            <x v="21"/>
            <x v="59"/>
            <x v="60"/>
            <x v="94"/>
            <x v="163"/>
            <x v="164"/>
            <x v="168"/>
            <x v="171"/>
            <x v="172"/>
            <x v="173"/>
            <x v="174"/>
            <x v="175"/>
            <x v="179"/>
            <x v="181"/>
          </reference>
        </references>
      </pivotArea>
    </format>
    <format dxfId="2708">
      <pivotArea dataOnly="0" labelOnly="1" fieldPosition="0">
        <references count="3">
          <reference field="0" count="1" selected="0">
            <x v="0"/>
          </reference>
          <reference field="4" count="1" selected="0">
            <x v="14"/>
          </reference>
          <reference field="12" count="1">
            <x v="23"/>
          </reference>
        </references>
      </pivotArea>
    </format>
    <format dxfId="2707">
      <pivotArea dataOnly="0" labelOnly="1" fieldPosition="0">
        <references count="3">
          <reference field="0" count="1" selected="0">
            <x v="0"/>
          </reference>
          <reference field="4" count="1" selected="0">
            <x v="19"/>
          </reference>
          <reference field="12" count="1">
            <x v="22"/>
          </reference>
        </references>
      </pivotArea>
    </format>
    <format dxfId="2706">
      <pivotArea dataOnly="0" labelOnly="1" fieldPosition="0">
        <references count="3">
          <reference field="0" count="1" selected="0">
            <x v="0"/>
          </reference>
          <reference field="4" count="1" selected="0">
            <x v="25"/>
          </reference>
          <reference field="12" count="1">
            <x v="19"/>
          </reference>
        </references>
      </pivotArea>
    </format>
    <format dxfId="2705">
      <pivotArea dataOnly="0" labelOnly="1" fieldPosition="0">
        <references count="3">
          <reference field="0" count="1" selected="0">
            <x v="0"/>
          </reference>
          <reference field="4" count="1" selected="0">
            <x v="26"/>
          </reference>
          <reference field="12" count="1">
            <x v="21"/>
          </reference>
        </references>
      </pivotArea>
    </format>
    <format dxfId="2704">
      <pivotArea dataOnly="0" labelOnly="1" fieldPosition="0">
        <references count="3">
          <reference field="0" count="1" selected="0">
            <x v="1"/>
          </reference>
          <reference field="4" count="1" selected="0">
            <x v="15"/>
          </reference>
          <reference field="12" count="1">
            <x v="25"/>
          </reference>
        </references>
      </pivotArea>
    </format>
    <format dxfId="2703">
      <pivotArea dataOnly="0" labelOnly="1" fieldPosition="0">
        <references count="3">
          <reference field="0" count="1" selected="0">
            <x v="1"/>
          </reference>
          <reference field="4" count="1" selected="0">
            <x v="151"/>
          </reference>
          <reference field="12" count="1">
            <x v="25"/>
          </reference>
        </references>
      </pivotArea>
    </format>
    <format dxfId="2702">
      <pivotArea dataOnly="0" labelOnly="1" fieldPosition="0">
        <references count="3">
          <reference field="0" count="1" selected="0">
            <x v="2"/>
          </reference>
          <reference field="4" count="1" selected="0">
            <x v="13"/>
          </reference>
          <reference field="12" count="1">
            <x v="27"/>
          </reference>
        </references>
      </pivotArea>
    </format>
    <format dxfId="2701">
      <pivotArea dataOnly="0" labelOnly="1" fieldPosition="0">
        <references count="3">
          <reference field="0" count="1" selected="0">
            <x v="2"/>
          </reference>
          <reference field="4" count="1" selected="0">
            <x v="17"/>
          </reference>
          <reference field="12" count="1">
            <x v="31"/>
          </reference>
        </references>
      </pivotArea>
    </format>
    <format dxfId="2700">
      <pivotArea dataOnly="0" labelOnly="1" fieldPosition="0">
        <references count="3">
          <reference field="0" count="1" selected="0">
            <x v="3"/>
          </reference>
          <reference field="4" count="1" selected="0">
            <x v="18"/>
          </reference>
          <reference field="12" count="1">
            <x v="35"/>
          </reference>
        </references>
      </pivotArea>
    </format>
    <format dxfId="2699">
      <pivotArea dataOnly="0" labelOnly="1" fieldPosition="0">
        <references count="3">
          <reference field="0" count="1" selected="0">
            <x v="3"/>
          </reference>
          <reference field="4" count="1" selected="0">
            <x v="25"/>
          </reference>
          <reference field="12" count="1">
            <x v="37"/>
          </reference>
        </references>
      </pivotArea>
    </format>
    <format dxfId="2698">
      <pivotArea dataOnly="0" labelOnly="1" fieldPosition="0">
        <references count="3">
          <reference field="0" count="1" selected="0">
            <x v="3"/>
          </reference>
          <reference field="4" count="1" selected="0">
            <x v="117"/>
          </reference>
          <reference field="12" count="1">
            <x v="39"/>
          </reference>
        </references>
      </pivotArea>
    </format>
    <format dxfId="2697">
      <pivotArea dataOnly="0" labelOnly="1" fieldPosition="0">
        <references count="3">
          <reference field="0" count="1" selected="0">
            <x v="3"/>
          </reference>
          <reference field="4" count="1" selected="0">
            <x v="119"/>
          </reference>
          <reference field="12" count="1">
            <x v="38"/>
          </reference>
        </references>
      </pivotArea>
    </format>
    <format dxfId="2696">
      <pivotArea dataOnly="0" labelOnly="1" fieldPosition="0">
        <references count="3">
          <reference field="0" count="1" selected="0">
            <x v="4"/>
          </reference>
          <reference field="4" count="1" selected="0">
            <x v="7"/>
          </reference>
          <reference field="12" count="1">
            <x v="12"/>
          </reference>
        </references>
      </pivotArea>
    </format>
    <format dxfId="2695">
      <pivotArea dataOnly="0" labelOnly="1" fieldPosition="0">
        <references count="3">
          <reference field="0" count="1" selected="0">
            <x v="4"/>
          </reference>
          <reference field="4" count="1" selected="0">
            <x v="25"/>
          </reference>
          <reference field="12" count="1">
            <x v="44"/>
          </reference>
        </references>
      </pivotArea>
    </format>
    <format dxfId="2694">
      <pivotArea dataOnly="0" labelOnly="1" fieldPosition="0">
        <references count="3">
          <reference field="0" count="1" selected="0">
            <x v="4"/>
          </reference>
          <reference field="4" count="1" selected="0">
            <x v="61"/>
          </reference>
          <reference field="12" count="1">
            <x v="3"/>
          </reference>
        </references>
      </pivotArea>
    </format>
    <format dxfId="2693">
      <pivotArea dataOnly="0" labelOnly="1" fieldPosition="0">
        <references count="3">
          <reference field="0" count="1" selected="0">
            <x v="4"/>
          </reference>
          <reference field="4" count="1" selected="0">
            <x v="64"/>
          </reference>
          <reference field="12" count="1">
            <x v="45"/>
          </reference>
        </references>
      </pivotArea>
    </format>
    <format dxfId="2692">
      <pivotArea dataOnly="0" labelOnly="1" fieldPosition="0">
        <references count="3">
          <reference field="0" count="1" selected="0">
            <x v="4"/>
          </reference>
          <reference field="4" count="1" selected="0">
            <x v="123"/>
          </reference>
          <reference field="12" count="1">
            <x v="43"/>
          </reference>
        </references>
      </pivotArea>
    </format>
    <format dxfId="2691">
      <pivotArea dataOnly="0" labelOnly="1" fieldPosition="0">
        <references count="3">
          <reference field="0" count="1" selected="0">
            <x v="4"/>
          </reference>
          <reference field="4" count="1" selected="0">
            <x v="133"/>
          </reference>
          <reference field="12" count="1">
            <x v="43"/>
          </reference>
        </references>
      </pivotArea>
    </format>
    <format dxfId="2690">
      <pivotArea dataOnly="0" labelOnly="1" fieldPosition="0">
        <references count="3">
          <reference field="0" count="1" selected="0">
            <x v="4"/>
          </reference>
          <reference field="4" count="1" selected="0">
            <x v="137"/>
          </reference>
          <reference field="12" count="2">
            <x v="41"/>
            <x v="42"/>
          </reference>
        </references>
      </pivotArea>
    </format>
    <format dxfId="2689">
      <pivotArea dataOnly="0" labelOnly="1" fieldPosition="0">
        <references count="3">
          <reference field="0" count="1" selected="0">
            <x v="4"/>
          </reference>
          <reference field="4" count="1" selected="0">
            <x v="138"/>
          </reference>
          <reference field="12" count="1">
            <x v="43"/>
          </reference>
        </references>
      </pivotArea>
    </format>
    <format dxfId="2688">
      <pivotArea dataOnly="0" labelOnly="1" fieldPosition="0">
        <references count="3">
          <reference field="0" count="1" selected="0">
            <x v="4"/>
          </reference>
          <reference field="4" count="1" selected="0">
            <x v="141"/>
          </reference>
          <reference field="12" count="1">
            <x v="5"/>
          </reference>
        </references>
      </pivotArea>
    </format>
    <format dxfId="2687">
      <pivotArea dataOnly="0" labelOnly="1" fieldPosition="0">
        <references count="3">
          <reference field="0" count="1" selected="0">
            <x v="4"/>
          </reference>
          <reference field="4" count="1" selected="0">
            <x v="142"/>
          </reference>
          <reference field="12" count="1">
            <x v="5"/>
          </reference>
        </references>
      </pivotArea>
    </format>
    <format dxfId="2686">
      <pivotArea dataOnly="0" labelOnly="1" fieldPosition="0">
        <references count="3">
          <reference field="0" count="1" selected="0">
            <x v="5"/>
          </reference>
          <reference field="4" count="1" selected="0">
            <x v="71"/>
          </reference>
          <reference field="12" count="1">
            <x v="47"/>
          </reference>
        </references>
      </pivotArea>
    </format>
    <format dxfId="2685">
      <pivotArea dataOnly="0" labelOnly="1" fieldPosition="0">
        <references count="3">
          <reference field="0" count="1" selected="0">
            <x v="5"/>
          </reference>
          <reference field="4" count="1" selected="0">
            <x v="76"/>
          </reference>
          <reference field="12" count="1">
            <x v="48"/>
          </reference>
        </references>
      </pivotArea>
    </format>
    <format dxfId="2684">
      <pivotArea dataOnly="0" labelOnly="1" fieldPosition="0">
        <references count="3">
          <reference field="0" count="1" selected="0">
            <x v="5"/>
          </reference>
          <reference field="4" count="1" selected="0">
            <x v="78"/>
          </reference>
          <reference field="12" count="1">
            <x v="48"/>
          </reference>
        </references>
      </pivotArea>
    </format>
    <format dxfId="2683">
      <pivotArea dataOnly="0" labelOnly="1" fieldPosition="0">
        <references count="3">
          <reference field="0" count="1" selected="0">
            <x v="5"/>
          </reference>
          <reference field="4" count="1" selected="0">
            <x v="81"/>
          </reference>
          <reference field="12" count="1">
            <x v="47"/>
          </reference>
        </references>
      </pivotArea>
    </format>
    <format dxfId="2682">
      <pivotArea dataOnly="0" labelOnly="1" fieldPosition="0">
        <references count="3">
          <reference field="0" count="1" selected="0">
            <x v="5"/>
          </reference>
          <reference field="4" count="1" selected="0">
            <x v="84"/>
          </reference>
          <reference field="12" count="1">
            <x v="48"/>
          </reference>
        </references>
      </pivotArea>
    </format>
    <format dxfId="2681">
      <pivotArea dataOnly="0" labelOnly="1" fieldPosition="0">
        <references count="3">
          <reference field="0" count="1" selected="0">
            <x v="5"/>
          </reference>
          <reference field="4" count="1" selected="0">
            <x v="86"/>
          </reference>
          <reference field="12" count="1">
            <x v="47"/>
          </reference>
        </references>
      </pivotArea>
    </format>
    <format dxfId="2680">
      <pivotArea dataOnly="0" labelOnly="1" fieldPosition="0">
        <references count="3">
          <reference field="0" count="1" selected="0">
            <x v="5"/>
          </reference>
          <reference field="4" count="1" selected="0">
            <x v="92"/>
          </reference>
          <reference field="12" count="1">
            <x v="48"/>
          </reference>
        </references>
      </pivotArea>
    </format>
    <format dxfId="2679">
      <pivotArea dataOnly="0" labelOnly="1" fieldPosition="0">
        <references count="3">
          <reference field="0" count="1" selected="0">
            <x v="5"/>
          </reference>
          <reference field="4" count="1" selected="0">
            <x v="95"/>
          </reference>
          <reference field="12" count="1">
            <x v="47"/>
          </reference>
        </references>
      </pivotArea>
    </format>
    <format dxfId="2678">
      <pivotArea dataOnly="0" labelOnly="1" fieldPosition="0">
        <references count="3">
          <reference field="0" count="1" selected="0">
            <x v="5"/>
          </reference>
          <reference field="4" count="1" selected="0">
            <x v="104"/>
          </reference>
          <reference field="12" count="1">
            <x v="47"/>
          </reference>
        </references>
      </pivotArea>
    </format>
    <format dxfId="2677">
      <pivotArea dataOnly="0" labelOnly="1" fieldPosition="0">
        <references count="3">
          <reference field="0" count="1" selected="0">
            <x v="5"/>
          </reference>
          <reference field="4" count="1" selected="0">
            <x v="105"/>
          </reference>
          <reference field="12" count="1">
            <x v="47"/>
          </reference>
        </references>
      </pivotArea>
    </format>
    <format dxfId="2676">
      <pivotArea dataOnly="0" labelOnly="1" fieldPosition="0">
        <references count="3">
          <reference field="0" count="1" selected="0">
            <x v="5"/>
          </reference>
          <reference field="4" count="1" selected="0">
            <x v="107"/>
          </reference>
          <reference field="12" count="1">
            <x v="47"/>
          </reference>
        </references>
      </pivotArea>
    </format>
    <format dxfId="2675">
      <pivotArea dataOnly="0" labelOnly="1" fieldPosition="0">
        <references count="3">
          <reference field="0" count="1" selected="0">
            <x v="5"/>
          </reference>
          <reference field="4" count="1" selected="0">
            <x v="123"/>
          </reference>
          <reference field="12" count="1">
            <x v="48"/>
          </reference>
        </references>
      </pivotArea>
    </format>
    <format dxfId="2674">
      <pivotArea dataOnly="0" labelOnly="1" fieldPosition="0">
        <references count="3">
          <reference field="0" count="1" selected="0">
            <x v="5"/>
          </reference>
          <reference field="4" count="1" selected="0">
            <x v="128"/>
          </reference>
          <reference field="12" count="1">
            <x v="10"/>
          </reference>
        </references>
      </pivotArea>
    </format>
    <format dxfId="2673">
      <pivotArea dataOnly="0" labelOnly="1" fieldPosition="0">
        <references count="3">
          <reference field="0" count="1" selected="0">
            <x v="6"/>
          </reference>
          <reference field="4" count="1" selected="0">
            <x v="8"/>
          </reference>
          <reference field="12" count="1">
            <x v="6"/>
          </reference>
        </references>
      </pivotArea>
    </format>
    <format dxfId="2672">
      <pivotArea dataOnly="0" labelOnly="1" fieldPosition="0">
        <references count="3">
          <reference field="0" count="1" selected="0">
            <x v="6"/>
          </reference>
          <reference field="4" count="1" selected="0">
            <x v="93"/>
          </reference>
          <reference field="12" count="1">
            <x v="51"/>
          </reference>
        </references>
      </pivotArea>
    </format>
    <format dxfId="2671">
      <pivotArea dataOnly="0" labelOnly="1" fieldPosition="0">
        <references count="3">
          <reference field="0" count="1" selected="0">
            <x v="6"/>
          </reference>
          <reference field="4" count="1" selected="0">
            <x v="106"/>
          </reference>
          <reference field="12" count="1">
            <x v="51"/>
          </reference>
        </references>
      </pivotArea>
    </format>
    <format dxfId="2670">
      <pivotArea dataOnly="0" labelOnly="1" fieldPosition="0">
        <references count="3">
          <reference field="0" count="1" selected="0">
            <x v="6"/>
          </reference>
          <reference field="4" count="1" selected="0">
            <x v="189"/>
          </reference>
          <reference field="12" count="1">
            <x v="51"/>
          </reference>
        </references>
      </pivotArea>
    </format>
    <format dxfId="2669">
      <pivotArea dataOnly="0" labelOnly="1" fieldPosition="0">
        <references count="3">
          <reference field="0" count="1" selected="0">
            <x v="7"/>
          </reference>
          <reference field="4" count="1" selected="0">
            <x v="20"/>
          </reference>
          <reference field="12" count="1">
            <x v="56"/>
          </reference>
        </references>
      </pivotArea>
    </format>
    <format dxfId="2668">
      <pivotArea dataOnly="0" labelOnly="1" fieldPosition="0">
        <references count="3">
          <reference field="0" count="1" selected="0">
            <x v="7"/>
          </reference>
          <reference field="4" count="1" selected="0">
            <x v="21"/>
          </reference>
          <reference field="12" count="1">
            <x v="17"/>
          </reference>
        </references>
      </pivotArea>
    </format>
    <format dxfId="2667">
      <pivotArea dataOnly="0" labelOnly="1" fieldPosition="0">
        <references count="3">
          <reference field="0" count="1" selected="0">
            <x v="7"/>
          </reference>
          <reference field="4" count="1" selected="0">
            <x v="59"/>
          </reference>
          <reference field="12" count="1">
            <x v="56"/>
          </reference>
        </references>
      </pivotArea>
    </format>
    <format dxfId="2666">
      <pivotArea dataOnly="0" labelOnly="1" fieldPosition="0">
        <references count="3">
          <reference field="0" count="1" selected="0">
            <x v="7"/>
          </reference>
          <reference field="4" count="1" selected="0">
            <x v="60"/>
          </reference>
          <reference field="12" count="1">
            <x v="56"/>
          </reference>
        </references>
      </pivotArea>
    </format>
    <format dxfId="2665">
      <pivotArea dataOnly="0" labelOnly="1" fieldPosition="0">
        <references count="3">
          <reference field="0" count="1" selected="0">
            <x v="7"/>
          </reference>
          <reference field="4" count="1" selected="0">
            <x v="94"/>
          </reference>
          <reference field="12" count="1">
            <x v="56"/>
          </reference>
        </references>
      </pivotArea>
    </format>
    <format dxfId="2664">
      <pivotArea dataOnly="0" labelOnly="1" fieldPosition="0">
        <references count="3">
          <reference field="0" count="1" selected="0">
            <x v="7"/>
          </reference>
          <reference field="4" count="1" selected="0">
            <x v="163"/>
          </reference>
          <reference field="12" count="1">
            <x v="56"/>
          </reference>
        </references>
      </pivotArea>
    </format>
    <format dxfId="2663">
      <pivotArea dataOnly="0" labelOnly="1" fieldPosition="0">
        <references count="3">
          <reference field="0" count="1" selected="0">
            <x v="7"/>
          </reference>
          <reference field="4" count="1" selected="0">
            <x v="164"/>
          </reference>
          <reference field="12" count="1">
            <x v="56"/>
          </reference>
        </references>
      </pivotArea>
    </format>
    <format dxfId="2662">
      <pivotArea dataOnly="0" labelOnly="1" fieldPosition="0">
        <references count="3">
          <reference field="0" count="1" selected="0">
            <x v="7"/>
          </reference>
          <reference field="4" count="1" selected="0">
            <x v="168"/>
          </reference>
          <reference field="12" count="1">
            <x v="56"/>
          </reference>
        </references>
      </pivotArea>
    </format>
    <format dxfId="2661">
      <pivotArea dataOnly="0" labelOnly="1" fieldPosition="0">
        <references count="3">
          <reference field="0" count="1" selected="0">
            <x v="7"/>
          </reference>
          <reference field="4" count="1" selected="0">
            <x v="171"/>
          </reference>
          <reference field="12" count="1">
            <x v="65"/>
          </reference>
        </references>
      </pivotArea>
    </format>
    <format dxfId="2660">
      <pivotArea dataOnly="0" labelOnly="1" fieldPosition="0">
        <references count="3">
          <reference field="0" count="1" selected="0">
            <x v="7"/>
          </reference>
          <reference field="4" count="1" selected="0">
            <x v="172"/>
          </reference>
          <reference field="12" count="1">
            <x v="65"/>
          </reference>
        </references>
      </pivotArea>
    </format>
    <format dxfId="2659">
      <pivotArea dataOnly="0" labelOnly="1" fieldPosition="0">
        <references count="3">
          <reference field="0" count="1" selected="0">
            <x v="7"/>
          </reference>
          <reference field="4" count="1" selected="0">
            <x v="173"/>
          </reference>
          <reference field="12" count="1">
            <x v="65"/>
          </reference>
        </references>
      </pivotArea>
    </format>
    <format dxfId="2658">
      <pivotArea dataOnly="0" labelOnly="1" fieldPosition="0">
        <references count="3">
          <reference field="0" count="1" selected="0">
            <x v="7"/>
          </reference>
          <reference field="4" count="1" selected="0">
            <x v="174"/>
          </reference>
          <reference field="12" count="1">
            <x v="65"/>
          </reference>
        </references>
      </pivotArea>
    </format>
    <format dxfId="2657">
      <pivotArea dataOnly="0" labelOnly="1" fieldPosition="0">
        <references count="3">
          <reference field="0" count="1" selected="0">
            <x v="7"/>
          </reference>
          <reference field="4" count="1" selected="0">
            <x v="175"/>
          </reference>
          <reference field="12" count="1">
            <x v="65"/>
          </reference>
        </references>
      </pivotArea>
    </format>
    <format dxfId="2656">
      <pivotArea dataOnly="0" labelOnly="1" fieldPosition="0">
        <references count="3">
          <reference field="0" count="1" selected="0">
            <x v="7"/>
          </reference>
          <reference field="4" count="1" selected="0">
            <x v="179"/>
          </reference>
          <reference field="12" count="1">
            <x v="68"/>
          </reference>
        </references>
      </pivotArea>
    </format>
    <format dxfId="2655">
      <pivotArea dataOnly="0" labelOnly="1" fieldPosition="0">
        <references count="3">
          <reference field="0" count="1" selected="0">
            <x v="7"/>
          </reference>
          <reference field="4" count="1" selected="0">
            <x v="181"/>
          </reference>
          <reference field="12" count="1">
            <x v="70"/>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376F8A0-5992-4C7C-B47B-2DAD71757C31}" name="PivotTable1"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Projects by Year">
  <location ref="A4:F301" firstHeaderRow="0" firstDataRow="1" firstDataCol="1" rowPageCount="1" colPageCount="1"/>
  <pivotFields count="16">
    <pivotField axis="axisRow" showAll="0">
      <items count="11">
        <item x="0"/>
        <item x="1"/>
        <item x="2"/>
        <item x="3"/>
        <item x="4"/>
        <item x="5"/>
        <item x="6"/>
        <item x="7"/>
        <item x="8"/>
        <item x="9"/>
        <item t="default"/>
      </items>
    </pivotField>
    <pivotField numFmtId="14" showAll="0"/>
    <pivotField axis="axisPage" showAll="0">
      <items count="6">
        <item x="3"/>
        <item x="2"/>
        <item x="1"/>
        <item x="0"/>
        <item m="1" x="4"/>
        <item t="default"/>
      </items>
    </pivotField>
    <pivotField showAll="0"/>
    <pivotField axis="axisRow" showAll="0">
      <items count="291">
        <item x="121"/>
        <item x="134"/>
        <item x="133"/>
        <item x="187"/>
        <item x="122"/>
        <item x="89"/>
        <item x="135"/>
        <item x="31"/>
        <item x="126"/>
        <item x="123"/>
        <item x="124"/>
        <item x="117"/>
        <item x="132"/>
        <item x="11"/>
        <item x="0"/>
        <item x="8"/>
        <item x="10"/>
        <item x="12"/>
        <item x="19"/>
        <item x="5"/>
        <item x="150"/>
        <item x="158"/>
        <item x="39"/>
        <item x="34"/>
        <item x="32"/>
        <item x="2"/>
        <item x="4"/>
        <item m="1" x="276"/>
        <item x="7"/>
        <item x="20"/>
        <item x="41"/>
        <item x="30"/>
        <item x="71"/>
        <item x="29"/>
        <item x="88"/>
        <item x="28"/>
        <item x="49"/>
        <item x="26"/>
        <item x="72"/>
        <item x="70"/>
        <item x="114"/>
        <item x="87"/>
        <item x="119"/>
        <item x="113"/>
        <item x="112"/>
        <item x="85"/>
        <item x="69"/>
        <item x="91"/>
        <item x="86"/>
        <item x="48"/>
        <item x="47"/>
        <item x="84"/>
        <item m="1" x="275"/>
        <item x="27"/>
        <item x="25"/>
        <item m="1" x="271"/>
        <item x="35"/>
        <item x="36"/>
        <item x="154"/>
        <item x="167"/>
        <item x="168"/>
        <item x="33"/>
        <item x="136"/>
        <item x="130"/>
        <item x="50"/>
        <item x="145"/>
        <item x="157"/>
        <item x="146"/>
        <item x="165"/>
        <item x="116"/>
        <item x="166"/>
        <item x="79"/>
        <item x="98"/>
        <item x="104"/>
        <item x="74"/>
        <item x="90"/>
        <item x="55"/>
        <item m="1" x="283"/>
        <item x="56"/>
        <item x="152"/>
        <item m="1" x="272"/>
        <item x="80"/>
        <item x="60"/>
        <item x="107"/>
        <item x="58"/>
        <item m="1" x="287"/>
        <item x="81"/>
        <item m="1" x="289"/>
        <item x="75"/>
        <item x="141"/>
        <item m="1" x="273"/>
        <item x="106"/>
        <item x="62"/>
        <item x="99"/>
        <item x="169"/>
        <item x="78"/>
        <item m="1" x="269"/>
        <item m="1" x="281"/>
        <item x="108"/>
        <item x="140"/>
        <item x="100"/>
        <item m="1" x="285"/>
        <item m="1" x="284"/>
        <item m="1" x="288"/>
        <item x="77"/>
        <item x="82"/>
        <item x="102"/>
        <item x="83"/>
        <item x="111"/>
        <item x="110"/>
        <item x="109"/>
        <item x="16"/>
        <item x="160"/>
        <item m="1" x="270"/>
        <item m="1" x="280"/>
        <item x="17"/>
        <item x="18"/>
        <item x="15"/>
        <item x="3"/>
        <item x="21"/>
        <item x="163"/>
        <item x="161"/>
        <item x="147"/>
        <item x="44"/>
        <item x="73"/>
        <item x="66"/>
        <item x="65"/>
        <item m="1" x="274"/>
        <item x="68"/>
        <item x="40"/>
        <item x="43"/>
        <item x="1"/>
        <item x="6"/>
        <item x="46"/>
        <item x="172"/>
        <item x="115"/>
        <item x="118"/>
        <item x="22"/>
        <item x="45"/>
        <item x="42"/>
        <item x="13"/>
        <item x="37"/>
        <item x="38"/>
        <item x="57"/>
        <item x="142"/>
        <item x="143"/>
        <item x="162"/>
        <item x="164"/>
        <item x="144"/>
        <item x="76"/>
        <item x="149"/>
        <item x="9"/>
        <item x="14"/>
        <item x="23"/>
        <item x="24"/>
        <item x="67"/>
        <item m="1" x="278"/>
        <item x="63"/>
        <item x="64"/>
        <item x="61"/>
        <item x="59"/>
        <item x="103"/>
        <item x="105"/>
        <item x="153"/>
        <item x="170"/>
        <item x="148"/>
        <item x="155"/>
        <item x="156"/>
        <item x="159"/>
        <item x="173"/>
        <item x="174"/>
        <item x="176"/>
        <item x="177"/>
        <item m="1" x="277"/>
        <item x="179"/>
        <item x="180"/>
        <item m="1" x="279"/>
        <item x="137"/>
        <item x="181"/>
        <item x="183"/>
        <item x="182"/>
        <item x="184"/>
        <item x="185"/>
        <item x="139"/>
        <item x="138"/>
        <item x="186"/>
        <item m="1" x="282"/>
        <item m="1" x="286"/>
        <item x="120"/>
        <item x="101"/>
        <item x="151"/>
        <item x="171"/>
        <item x="188"/>
        <item x="189"/>
        <item x="190"/>
        <item x="191"/>
        <item x="51"/>
        <item x="52"/>
        <item x="53"/>
        <item x="54"/>
        <item x="92"/>
        <item x="93"/>
        <item x="94"/>
        <item x="95"/>
        <item x="96"/>
        <item x="97"/>
        <item x="125"/>
        <item x="127"/>
        <item x="128"/>
        <item x="129"/>
        <item x="131"/>
        <item x="175"/>
        <item x="178"/>
        <item x="192"/>
        <item x="193"/>
        <item x="194"/>
        <item x="195"/>
        <item x="196"/>
        <item x="197"/>
        <item x="198"/>
        <item x="213"/>
        <item x="214"/>
        <item x="215"/>
        <item x="216"/>
        <item x="217"/>
        <item x="218"/>
        <item m="1" x="268"/>
        <item x="219"/>
        <item x="220"/>
        <item x="221"/>
        <item x="222"/>
        <item x="223"/>
        <item x="224"/>
        <item x="225"/>
        <item x="226"/>
        <item x="227"/>
        <item x="228"/>
        <item x="229"/>
        <item x="230"/>
        <item x="231"/>
        <item x="232"/>
        <item x="233"/>
        <item x="199"/>
        <item x="200"/>
        <item x="201"/>
        <item x="202"/>
        <item x="203"/>
        <item x="204"/>
        <item x="205"/>
        <item x="206"/>
        <item x="207"/>
        <item x="208"/>
        <item x="209"/>
        <item x="210"/>
        <item x="211"/>
        <item x="212"/>
        <item x="234"/>
        <item x="235"/>
        <item x="236"/>
        <item x="237"/>
        <item x="238"/>
        <item x="239"/>
        <item x="240"/>
        <item x="241"/>
        <item x="242"/>
        <item x="243"/>
        <item x="244"/>
        <item x="245"/>
        <item x="246"/>
        <item x="247"/>
        <item x="248"/>
        <item x="249"/>
        <item x="250"/>
        <item x="251"/>
        <item x="258"/>
        <item x="259"/>
        <item x="260"/>
        <item x="261"/>
        <item x="262"/>
        <item x="263"/>
        <item x="264"/>
        <item x="265"/>
        <item x="266"/>
        <item x="267"/>
        <item x="252"/>
        <item x="253"/>
        <item x="254"/>
        <item x="255"/>
        <item x="256"/>
        <item x="257"/>
        <item t="default"/>
      </items>
    </pivotField>
    <pivotField dataField="1" showAll="0"/>
    <pivotField dataField="1" showAll="0"/>
    <pivotField dataField="1" showAll="0"/>
    <pivotField dataField="1" showAll="0"/>
    <pivotField dataField="1" showAll="0"/>
    <pivotField numFmtId="164" showAll="0"/>
    <pivotField showAll="0"/>
    <pivotField axis="axisRow" showAll="0">
      <items count="141">
        <item x="60"/>
        <item x="61"/>
        <item x="62"/>
        <item x="31"/>
        <item x="70"/>
        <item x="33"/>
        <item x="55"/>
        <item x="41"/>
        <item x="1"/>
        <item x="6"/>
        <item x="42"/>
        <item x="43"/>
        <item x="29"/>
        <item x="36"/>
        <item x="37"/>
        <item x="45"/>
        <item x="49"/>
        <item x="68"/>
        <item x="59"/>
        <item x="2"/>
        <item x="3"/>
        <item x="4"/>
        <item x="5"/>
        <item x="0"/>
        <item x="7"/>
        <item x="8"/>
        <item x="9"/>
        <item x="12"/>
        <item x="11"/>
        <item x="13"/>
        <item x="10"/>
        <item x="14"/>
        <item x="15"/>
        <item x="18"/>
        <item x="19"/>
        <item x="20"/>
        <item x="21"/>
        <item x="22"/>
        <item x="23"/>
        <item x="17"/>
        <item x="32"/>
        <item x="24"/>
        <item x="25"/>
        <item x="35"/>
        <item x="34"/>
        <item x="38"/>
        <item x="30"/>
        <item x="44"/>
        <item x="40"/>
        <item x="51"/>
        <item x="52"/>
        <item x="47"/>
        <item x="48"/>
        <item x="63"/>
        <item x="50"/>
        <item x="53"/>
        <item x="69"/>
        <item x="72"/>
        <item x="81"/>
        <item x="67"/>
        <item x="28"/>
        <item x="16"/>
        <item x="26"/>
        <item x="27"/>
        <item x="73"/>
        <item x="74"/>
        <item x="64"/>
        <item x="75"/>
        <item x="77"/>
        <item x="76"/>
        <item x="78"/>
        <item x="79"/>
        <item x="66"/>
        <item x="65"/>
        <item x="80"/>
        <item m="1" x="139"/>
        <item x="71"/>
        <item x="82"/>
        <item x="39"/>
        <item x="46"/>
        <item x="54"/>
        <item x="56"/>
        <item x="57"/>
        <item x="58"/>
        <item x="83"/>
        <item x="84"/>
        <item x="85"/>
        <item x="86"/>
        <item x="87"/>
        <item x="88"/>
        <item x="90"/>
        <item x="91"/>
        <item x="92"/>
        <item x="93"/>
        <item x="94"/>
        <item x="95"/>
        <item x="96"/>
        <item x="97"/>
        <item x="98"/>
        <item x="99"/>
        <item x="100"/>
        <item x="101"/>
        <item x="102"/>
        <item x="103"/>
        <item x="104"/>
        <item x="105"/>
        <item x="106"/>
        <item x="107"/>
        <item m="1" x="138"/>
        <item x="89"/>
        <item x="108"/>
        <item x="109"/>
        <item x="110"/>
        <item x="111"/>
        <item x="112"/>
        <item x="113"/>
        <item x="114"/>
        <item x="115"/>
        <item x="116"/>
        <item x="117"/>
        <item x="118"/>
        <item x="119"/>
        <item x="120"/>
        <item x="121"/>
        <item x="122"/>
        <item x="123"/>
        <item x="124"/>
        <item x="125"/>
        <item x="126"/>
        <item x="127"/>
        <item x="129"/>
        <item x="130"/>
        <item x="131"/>
        <item x="132"/>
        <item x="133"/>
        <item x="134"/>
        <item x="135"/>
        <item x="136"/>
        <item x="137"/>
        <item x="128"/>
        <item t="default"/>
      </items>
    </pivotField>
    <pivotField showAll="0"/>
    <pivotField showAll="0"/>
    <pivotField showAll="0"/>
  </pivotFields>
  <rowFields count="3">
    <field x="0"/>
    <field x="4"/>
    <field x="12"/>
  </rowFields>
  <rowItems count="297">
    <i>
      <x/>
    </i>
    <i r="1">
      <x v="118"/>
    </i>
    <i r="2">
      <x v="20"/>
    </i>
    <i>
      <x v="1"/>
    </i>
    <i r="1">
      <x v="118"/>
    </i>
    <i r="2">
      <x v="26"/>
    </i>
    <i>
      <x v="2"/>
    </i>
    <i r="1">
      <x v="16"/>
    </i>
    <i r="2">
      <x v="30"/>
    </i>
    <i r="1">
      <x v="118"/>
    </i>
    <i r="2">
      <x v="29"/>
    </i>
    <i r="1">
      <x v="140"/>
    </i>
    <i r="2">
      <x v="32"/>
    </i>
    <i>
      <x v="3"/>
    </i>
    <i r="1">
      <x v="111"/>
    </i>
    <i r="2">
      <x v="33"/>
    </i>
    <i r="1">
      <x v="115"/>
    </i>
    <i r="2">
      <x v="33"/>
    </i>
    <i r="1">
      <x v="116"/>
    </i>
    <i r="2">
      <x v="33"/>
    </i>
    <i r="1">
      <x v="152"/>
    </i>
    <i r="2">
      <x v="61"/>
    </i>
    <i>
      <x v="4"/>
    </i>
    <i r="1">
      <x v="22"/>
    </i>
    <i r="2">
      <x v="43"/>
    </i>
    <i r="1">
      <x v="23"/>
    </i>
    <i r="2">
      <x v="5"/>
    </i>
    <i r="1">
      <x v="24"/>
    </i>
    <i r="2">
      <x v="46"/>
    </i>
    <i r="1">
      <x v="56"/>
    </i>
    <i r="2">
      <x v="5"/>
    </i>
    <i r="1">
      <x v="57"/>
    </i>
    <i r="2">
      <x v="5"/>
    </i>
    <i r="1">
      <x v="153"/>
    </i>
    <i r="2">
      <x v="62"/>
    </i>
    <i r="1">
      <x v="154"/>
    </i>
    <i r="2">
      <x v="63"/>
    </i>
    <i r="1">
      <x v="199"/>
    </i>
    <i r="2">
      <x v="45"/>
    </i>
    <i>
      <x v="5"/>
    </i>
    <i r="1">
      <x v="5"/>
    </i>
    <i r="2">
      <x v="7"/>
    </i>
    <i r="1">
      <x v="74"/>
    </i>
    <i r="2">
      <x v="47"/>
    </i>
    <i r="1">
      <x v="88"/>
    </i>
    <i r="2">
      <x v="47"/>
    </i>
    <i r="1">
      <x v="124"/>
    </i>
    <i r="2">
      <x v="11"/>
    </i>
    <i r="1">
      <x v="125"/>
    </i>
    <i r="2">
      <x v="10"/>
    </i>
    <i r="1">
      <x v="126"/>
    </i>
    <i r="2">
      <x v="10"/>
    </i>
    <i r="1">
      <x v="143"/>
    </i>
    <i r="2">
      <x v="7"/>
    </i>
    <i r="1">
      <x v="149"/>
    </i>
    <i r="2">
      <x v="47"/>
    </i>
    <i r="1">
      <x v="154"/>
    </i>
    <i r="2">
      <x v="10"/>
    </i>
    <i r="1">
      <x v="155"/>
    </i>
    <i r="2">
      <x v="10"/>
    </i>
    <i r="1">
      <x v="157"/>
    </i>
    <i r="2">
      <x v="10"/>
    </i>
    <i r="1">
      <x v="158"/>
    </i>
    <i r="2">
      <x v="10"/>
    </i>
    <i>
      <x v="6"/>
    </i>
    <i r="1">
      <x/>
    </i>
    <i r="2">
      <x v="52"/>
    </i>
    <i r="1">
      <x v="1"/>
    </i>
    <i r="2">
      <x v="18"/>
    </i>
    <i r="1">
      <x v="2"/>
    </i>
    <i r="2">
      <x v="1"/>
    </i>
    <i r="1">
      <x v="4"/>
    </i>
    <i r="2">
      <x v="52"/>
    </i>
    <i r="1">
      <x v="6"/>
    </i>
    <i r="2">
      <x v="2"/>
    </i>
    <i r="1">
      <x v="9"/>
    </i>
    <i r="2">
      <x v="52"/>
    </i>
    <i r="1">
      <x v="11"/>
    </i>
    <i r="2">
      <x v="50"/>
    </i>
    <i r="1">
      <x v="12"/>
    </i>
    <i r="2">
      <x/>
    </i>
    <i r="1">
      <x v="62"/>
    </i>
    <i r="2">
      <x v="53"/>
    </i>
    <i r="1">
      <x v="63"/>
    </i>
    <i r="2">
      <x v="18"/>
    </i>
    <i r="1">
      <x v="69"/>
    </i>
    <i r="2">
      <x v="49"/>
    </i>
    <i r="1">
      <x v="72"/>
    </i>
    <i r="2">
      <x v="51"/>
    </i>
    <i r="1">
      <x v="73"/>
    </i>
    <i r="2">
      <x v="52"/>
    </i>
    <i r="1">
      <x v="108"/>
    </i>
    <i r="2">
      <x v="16"/>
    </i>
    <i r="1">
      <x v="109"/>
    </i>
    <i r="2">
      <x v="16"/>
    </i>
    <i r="1">
      <x v="110"/>
    </i>
    <i r="2">
      <x v="16"/>
    </i>
    <i r="1">
      <x v="135"/>
    </i>
    <i r="2">
      <x v="54"/>
    </i>
    <i r="1">
      <x v="136"/>
    </i>
    <i r="2">
      <x v="55"/>
    </i>
    <i r="1">
      <x v="154"/>
    </i>
    <i r="2">
      <x v="16"/>
    </i>
    <i r="1">
      <x v="155"/>
    </i>
    <i r="2">
      <x v="16"/>
    </i>
    <i r="1">
      <x v="210"/>
    </i>
    <i r="2">
      <x v="18"/>
    </i>
    <i>
      <x v="7"/>
    </i>
    <i r="1">
      <x v="3"/>
    </i>
    <i r="2">
      <x v="58"/>
    </i>
    <i r="1">
      <x v="58"/>
    </i>
    <i r="2">
      <x v="56"/>
    </i>
    <i r="1">
      <x v="65"/>
    </i>
    <i r="2">
      <x v="59"/>
    </i>
    <i r="1">
      <x v="66"/>
    </i>
    <i r="2">
      <x v="17"/>
    </i>
    <i r="1">
      <x v="67"/>
    </i>
    <i r="2">
      <x v="17"/>
    </i>
    <i r="1">
      <x v="79"/>
    </i>
    <i r="2">
      <x v="17"/>
    </i>
    <i r="1">
      <x v="89"/>
    </i>
    <i r="2">
      <x v="59"/>
    </i>
    <i r="1">
      <x v="99"/>
    </i>
    <i r="2">
      <x v="59"/>
    </i>
    <i r="1">
      <x v="112"/>
    </i>
    <i r="2">
      <x v="17"/>
    </i>
    <i r="1">
      <x v="120"/>
    </i>
    <i r="2">
      <x v="4"/>
    </i>
    <i r="1">
      <x v="121"/>
    </i>
    <i r="2">
      <x v="17"/>
    </i>
    <i r="1">
      <x v="122"/>
    </i>
    <i r="2">
      <x v="17"/>
    </i>
    <i r="1">
      <x v="144"/>
    </i>
    <i r="2">
      <x v="59"/>
    </i>
    <i r="1">
      <x v="145"/>
    </i>
    <i r="2">
      <x v="59"/>
    </i>
    <i r="1">
      <x v="148"/>
    </i>
    <i r="2">
      <x v="59"/>
    </i>
    <i r="1">
      <x v="150"/>
    </i>
    <i r="2">
      <x v="17"/>
    </i>
    <i r="1">
      <x v="154"/>
    </i>
    <i r="2">
      <x v="17"/>
    </i>
    <i r="1">
      <x v="155"/>
    </i>
    <i r="2">
      <x v="17"/>
    </i>
    <i r="1">
      <x v="165"/>
    </i>
    <i r="2">
      <x v="56"/>
    </i>
    <i r="1">
      <x v="166"/>
    </i>
    <i r="2">
      <x v="56"/>
    </i>
    <i r="1">
      <x v="167"/>
    </i>
    <i r="2">
      <x v="56"/>
    </i>
    <i r="1">
      <x v="169"/>
    </i>
    <i r="2">
      <x v="64"/>
    </i>
    <i r="1">
      <x v="170"/>
    </i>
    <i r="2">
      <x v="65"/>
    </i>
    <i r="1">
      <x v="190"/>
    </i>
    <i r="2">
      <x v="17"/>
    </i>
    <i r="1">
      <x v="191"/>
    </i>
    <i r="2">
      <x v="76"/>
    </i>
    <i r="1">
      <x v="193"/>
    </i>
    <i r="2">
      <x v="77"/>
    </i>
    <i r="1">
      <x v="194"/>
    </i>
    <i r="2">
      <x v="77"/>
    </i>
    <i r="1">
      <x v="195"/>
    </i>
    <i r="2">
      <x v="77"/>
    </i>
    <i r="1">
      <x v="213"/>
    </i>
    <i r="2">
      <x v="84"/>
    </i>
    <i r="1">
      <x v="214"/>
    </i>
    <i r="2">
      <x v="85"/>
    </i>
    <i r="1">
      <x v="215"/>
    </i>
    <i r="2">
      <x v="85"/>
    </i>
    <i r="1">
      <x v="216"/>
    </i>
    <i r="2">
      <x v="86"/>
    </i>
    <i r="1">
      <x v="217"/>
    </i>
    <i r="2">
      <x v="87"/>
    </i>
    <i r="1">
      <x v="218"/>
    </i>
    <i r="2">
      <x v="88"/>
    </i>
    <i r="1">
      <x v="219"/>
    </i>
    <i r="2">
      <x v="89"/>
    </i>
    <i r="1">
      <x v="225"/>
    </i>
    <i r="2">
      <x v="95"/>
    </i>
    <i>
      <x v="8"/>
    </i>
    <i r="1">
      <x v="222"/>
    </i>
    <i r="2">
      <x v="92"/>
    </i>
    <i r="1">
      <x v="223"/>
    </i>
    <i r="2">
      <x v="93"/>
    </i>
    <i r="1">
      <x v="224"/>
    </i>
    <i r="2">
      <x v="94"/>
    </i>
    <i r="1">
      <x v="228"/>
    </i>
    <i r="2">
      <x v="97"/>
    </i>
    <i r="1">
      <x v="229"/>
    </i>
    <i r="2">
      <x v="98"/>
    </i>
    <i r="1">
      <x v="230"/>
    </i>
    <i r="2">
      <x v="98"/>
    </i>
    <i r="1">
      <x v="231"/>
    </i>
    <i r="2">
      <x v="99"/>
    </i>
    <i r="1">
      <x v="232"/>
    </i>
    <i r="2">
      <x v="100"/>
    </i>
    <i r="1">
      <x v="233"/>
    </i>
    <i r="2">
      <x v="101"/>
    </i>
    <i r="1">
      <x v="236"/>
    </i>
    <i r="2">
      <x v="104"/>
    </i>
    <i r="1">
      <x v="237"/>
    </i>
    <i r="2">
      <x v="105"/>
    </i>
    <i r="1">
      <x v="238"/>
    </i>
    <i r="2">
      <x v="106"/>
    </i>
    <i r="1">
      <x v="239"/>
    </i>
    <i r="2">
      <x v="107"/>
    </i>
    <i r="1">
      <x v="240"/>
    </i>
    <i r="2">
      <x v="110"/>
    </i>
    <i r="1">
      <x v="241"/>
    </i>
    <i r="2">
      <x v="111"/>
    </i>
    <i r="1">
      <x v="243"/>
    </i>
    <i r="2">
      <x v="109"/>
    </i>
    <i r="1">
      <x v="244"/>
    </i>
    <i r="2">
      <x v="109"/>
    </i>
    <i r="1">
      <x v="245"/>
    </i>
    <i r="2">
      <x v="109"/>
    </i>
    <i r="1">
      <x v="246"/>
    </i>
    <i r="2">
      <x v="109"/>
    </i>
    <i r="1">
      <x v="247"/>
    </i>
    <i r="2">
      <x v="109"/>
    </i>
    <i r="1">
      <x v="248"/>
    </i>
    <i r="2">
      <x v="109"/>
    </i>
    <i r="1">
      <x v="249"/>
    </i>
    <i r="2">
      <x v="109"/>
    </i>
    <i r="1">
      <x v="250"/>
    </i>
    <i r="2">
      <x v="109"/>
    </i>
    <i r="1">
      <x v="251"/>
    </i>
    <i r="2">
      <x v="109"/>
    </i>
    <i r="1">
      <x v="252"/>
    </i>
    <i r="2">
      <x v="109"/>
    </i>
    <i r="1">
      <x v="254"/>
    </i>
    <i r="2">
      <x v="109"/>
    </i>
    <i r="1">
      <x v="255"/>
    </i>
    <i r="2">
      <x v="109"/>
    </i>
    <i r="1">
      <x v="256"/>
    </i>
    <i r="2">
      <x v="112"/>
    </i>
    <i r="1">
      <x v="258"/>
    </i>
    <i r="2">
      <x v="114"/>
    </i>
    <i r="1">
      <x v="259"/>
    </i>
    <i r="2">
      <x v="115"/>
    </i>
    <i r="1">
      <x v="260"/>
    </i>
    <i r="2">
      <x v="116"/>
    </i>
    <i r="1">
      <x v="261"/>
    </i>
    <i r="2">
      <x v="117"/>
    </i>
    <i r="1">
      <x v="262"/>
    </i>
    <i r="2">
      <x v="118"/>
    </i>
    <i r="1">
      <x v="264"/>
    </i>
    <i r="2">
      <x v="120"/>
    </i>
    <i r="1">
      <x v="266"/>
    </i>
    <i r="2">
      <x v="122"/>
    </i>
    <i r="1">
      <x v="267"/>
    </i>
    <i r="2">
      <x v="123"/>
    </i>
    <i r="1">
      <x v="268"/>
    </i>
    <i r="2">
      <x v="124"/>
    </i>
    <i r="1">
      <x v="269"/>
    </i>
    <i r="2">
      <x v="125"/>
    </i>
    <i r="1">
      <x v="270"/>
    </i>
    <i r="2">
      <x v="126"/>
    </i>
    <i r="1">
      <x v="271"/>
    </i>
    <i r="2">
      <x v="127"/>
    </i>
    <i r="1">
      <x v="272"/>
    </i>
    <i r="2">
      <x v="128"/>
    </i>
    <i r="1">
      <x v="273"/>
    </i>
    <i r="2">
      <x v="129"/>
    </i>
    <i>
      <x v="9"/>
    </i>
    <i r="1">
      <x v="244"/>
    </i>
    <i r="2">
      <x v="139"/>
    </i>
    <i r="1">
      <x v="245"/>
    </i>
    <i r="2">
      <x v="139"/>
    </i>
    <i r="1">
      <x v="274"/>
    </i>
    <i r="2">
      <x v="130"/>
    </i>
    <i r="1">
      <x v="277"/>
    </i>
    <i r="2">
      <x v="132"/>
    </i>
    <i r="1">
      <x v="279"/>
    </i>
    <i r="2">
      <x v="134"/>
    </i>
    <i r="1">
      <x v="280"/>
    </i>
    <i r="2">
      <x v="135"/>
    </i>
    <i r="1">
      <x v="281"/>
    </i>
    <i r="2">
      <x v="136"/>
    </i>
    <i r="1">
      <x v="282"/>
    </i>
    <i r="2">
      <x v="137"/>
    </i>
    <i r="1">
      <x v="283"/>
    </i>
    <i r="2">
      <x v="138"/>
    </i>
    <i r="1">
      <x v="284"/>
    </i>
    <i r="2">
      <x v="139"/>
    </i>
    <i r="1">
      <x v="285"/>
    </i>
    <i r="2">
      <x v="139"/>
    </i>
    <i r="1">
      <x v="286"/>
    </i>
    <i r="2">
      <x v="139"/>
    </i>
    <i r="1">
      <x v="287"/>
    </i>
    <i r="2">
      <x v="139"/>
    </i>
    <i r="1">
      <x v="288"/>
    </i>
    <i r="2">
      <x v="139"/>
    </i>
    <i r="1">
      <x v="289"/>
    </i>
    <i r="2">
      <x v="139"/>
    </i>
    <i t="grand">
      <x/>
    </i>
  </rowItems>
  <colFields count="1">
    <field x="-2"/>
  </colFields>
  <colItems count="5">
    <i>
      <x/>
    </i>
    <i i="1">
      <x v="1"/>
    </i>
    <i i="2">
      <x v="2"/>
    </i>
    <i i="3">
      <x v="3"/>
    </i>
    <i i="4">
      <x v="4"/>
    </i>
  </colItems>
  <pageFields count="1">
    <pageField fld="2" item="1" hier="-1"/>
  </pageFields>
  <dataFields count="5">
    <dataField name="Sum of MOA Areawide General Fund" fld="5" baseField="0" baseItem="0" numFmtId="44"/>
    <dataField name="Sum of Alcohol Tax" fld="6" baseField="0" baseItem="0" numFmtId="44"/>
    <dataField name="Sum of Federal COVID Relief" fld="7" baseField="0" baseItem="0" numFmtId="44"/>
    <dataField name="Sum of Pass Through/ Grant" fld="8" baseField="0" baseItem="0" numFmtId="44"/>
    <dataField name="Sum of COVID/FEMA Response Federal Aid" fld="9" baseField="0" baseItem="0" numFmtId="44"/>
  </dataFields>
  <formats count="222">
    <format dxfId="2654">
      <pivotArea field="4" type="button" dataOnly="0" labelOnly="1" outline="0" axis="axisRow" fieldPosition="1"/>
    </format>
    <format dxfId="2653">
      <pivotArea outline="0" collapsedLevelsAreSubtotals="1" fieldPosition="0">
        <references count="1">
          <reference field="4294967294" count="5" selected="0">
            <x v="0"/>
            <x v="1"/>
            <x v="2"/>
            <x v="3"/>
            <x v="4"/>
          </reference>
        </references>
      </pivotArea>
    </format>
    <format dxfId="2652">
      <pivotArea dataOnly="0" labelOnly="1" outline="0" fieldPosition="0">
        <references count="1">
          <reference field="4294967294" count="5">
            <x v="0"/>
            <x v="1"/>
            <x v="2"/>
            <x v="3"/>
            <x v="4"/>
          </reference>
        </references>
      </pivotArea>
    </format>
    <format dxfId="2651">
      <pivotArea dataOnly="0" labelOnly="1" outline="0" fieldPosition="0">
        <references count="1">
          <reference field="4294967294" count="5">
            <x v="0"/>
            <x v="1"/>
            <x v="2"/>
            <x v="3"/>
            <x v="4"/>
          </reference>
        </references>
      </pivotArea>
    </format>
    <format dxfId="2650">
      <pivotArea dataOnly="0" labelOnly="1" outline="0" fieldPosition="0">
        <references count="1">
          <reference field="4294967294" count="5">
            <x v="0"/>
            <x v="1"/>
            <x v="2"/>
            <x v="3"/>
            <x v="4"/>
          </reference>
        </references>
      </pivotArea>
    </format>
    <format dxfId="2649">
      <pivotArea dataOnly="0" labelOnly="1" fieldPosition="0">
        <references count="2">
          <reference field="0" count="1" selected="0">
            <x v="7"/>
          </reference>
          <reference field="4" count="13">
            <x v="55"/>
            <x v="58"/>
            <x v="65"/>
            <x v="67"/>
            <x v="87"/>
            <x v="89"/>
            <x v="90"/>
            <x v="121"/>
            <x v="122"/>
            <x v="144"/>
            <x v="145"/>
            <x v="148"/>
            <x v="150"/>
          </reference>
        </references>
      </pivotArea>
    </format>
    <format dxfId="2648">
      <pivotArea dataOnly="0" labelOnly="1" fieldPosition="0">
        <references count="3">
          <reference field="0" count="1" selected="0">
            <x v="7"/>
          </reference>
          <reference field="4" count="1" selected="0">
            <x v="87"/>
          </reference>
          <reference field="12" count="1">
            <x v="56"/>
          </reference>
        </references>
      </pivotArea>
    </format>
    <format dxfId="2647">
      <pivotArea dataOnly="0" labelOnly="1" fieldPosition="0">
        <references count="3">
          <reference field="0" count="1" selected="0">
            <x v="7"/>
          </reference>
          <reference field="4" count="1" selected="0">
            <x v="90"/>
          </reference>
          <reference field="12" count="1">
            <x v="56"/>
          </reference>
        </references>
      </pivotArea>
    </format>
    <format dxfId="2646">
      <pivotArea dataOnly="0" labelOnly="1" fieldPosition="0">
        <references count="2">
          <reference field="0" count="1" selected="0">
            <x v="7"/>
          </reference>
          <reference field="4" count="13">
            <x v="55"/>
            <x v="58"/>
            <x v="65"/>
            <x v="67"/>
            <x v="87"/>
            <x v="89"/>
            <x v="90"/>
            <x v="121"/>
            <x v="122"/>
            <x v="144"/>
            <x v="145"/>
            <x v="148"/>
            <x v="150"/>
          </reference>
        </references>
      </pivotArea>
    </format>
    <format dxfId="2645">
      <pivotArea dataOnly="0" labelOnly="1" fieldPosition="0">
        <references count="3">
          <reference field="0" count="1" selected="0">
            <x v="7"/>
          </reference>
          <reference field="4" count="1" selected="0">
            <x v="87"/>
          </reference>
          <reference field="12" count="1">
            <x v="56"/>
          </reference>
        </references>
      </pivotArea>
    </format>
    <format dxfId="2644">
      <pivotArea dataOnly="0" labelOnly="1" fieldPosition="0">
        <references count="3">
          <reference field="0" count="1" selected="0">
            <x v="7"/>
          </reference>
          <reference field="4" count="1" selected="0">
            <x v="90"/>
          </reference>
          <reference field="12" count="1">
            <x v="56"/>
          </reference>
        </references>
      </pivotArea>
    </format>
    <format dxfId="2643">
      <pivotArea dataOnly="0" labelOnly="1" fieldPosition="0">
        <references count="2">
          <reference field="0" count="1" selected="0">
            <x v="0"/>
          </reference>
          <reference field="4" count="6">
            <x v="14"/>
            <x v="19"/>
            <x v="25"/>
            <x v="26"/>
            <x v="118"/>
            <x v="131"/>
          </reference>
        </references>
      </pivotArea>
    </format>
    <format dxfId="2642">
      <pivotArea dataOnly="0" labelOnly="1" fieldPosition="0">
        <references count="2">
          <reference field="0" count="1" selected="0">
            <x v="1"/>
          </reference>
          <reference field="4" count="5">
            <x v="15"/>
            <x v="28"/>
            <x v="118"/>
            <x v="132"/>
            <x v="151"/>
          </reference>
        </references>
      </pivotArea>
    </format>
    <format dxfId="2641">
      <pivotArea dataOnly="0" labelOnly="1" fieldPosition="0">
        <references count="2">
          <reference field="0" count="1" selected="0">
            <x v="2"/>
          </reference>
          <reference field="4" count="6">
            <x v="13"/>
            <x v="16"/>
            <x v="17"/>
            <x v="28"/>
            <x v="118"/>
            <x v="140"/>
          </reference>
        </references>
      </pivotArea>
    </format>
    <format dxfId="2640">
      <pivotArea dataOnly="0" labelOnly="1" fieldPosition="0">
        <references count="2">
          <reference field="0" count="1" selected="0">
            <x v="3"/>
          </reference>
          <reference field="4" count="10">
            <x v="18"/>
            <x v="25"/>
            <x v="28"/>
            <x v="29"/>
            <x v="111"/>
            <x v="115"/>
            <x v="116"/>
            <x v="117"/>
            <x v="119"/>
            <x v="152"/>
          </reference>
        </references>
      </pivotArea>
    </format>
    <format dxfId="2639">
      <pivotArea dataOnly="0" labelOnly="1" fieldPosition="0">
        <references count="2">
          <reference field="0" count="1" selected="0">
            <x v="4"/>
          </reference>
          <reference field="4" count="31">
            <x v="7"/>
            <x v="22"/>
            <x v="23"/>
            <x v="24"/>
            <x v="25"/>
            <x v="28"/>
            <x v="30"/>
            <x v="31"/>
            <x v="33"/>
            <x v="35"/>
            <x v="36"/>
            <x v="37"/>
            <x v="49"/>
            <x v="50"/>
            <x v="53"/>
            <x v="54"/>
            <x v="56"/>
            <x v="57"/>
            <x v="61"/>
            <x v="64"/>
            <x v="123"/>
            <x v="129"/>
            <x v="130"/>
            <x v="133"/>
            <x v="137"/>
            <x v="138"/>
            <x v="139"/>
            <x v="141"/>
            <x v="142"/>
            <x v="153"/>
            <x v="154"/>
          </reference>
        </references>
      </pivotArea>
    </format>
    <format dxfId="2638">
      <pivotArea dataOnly="0" labelOnly="1" fieldPosition="0">
        <references count="2">
          <reference field="0" count="1" selected="0">
            <x v="5"/>
          </reference>
          <reference field="4" count="39">
            <x v="5"/>
            <x v="32"/>
            <x v="34"/>
            <x v="38"/>
            <x v="39"/>
            <x v="41"/>
            <x v="45"/>
            <x v="46"/>
            <x v="47"/>
            <x v="48"/>
            <x v="51"/>
            <x v="71"/>
            <x v="74"/>
            <x v="75"/>
            <x v="76"/>
            <x v="78"/>
            <x v="81"/>
            <x v="82"/>
            <x v="84"/>
            <x v="86"/>
            <x v="88"/>
            <x v="92"/>
            <x v="95"/>
            <x v="101"/>
            <x v="104"/>
            <x v="105"/>
            <x v="107"/>
            <x v="123"/>
            <x v="124"/>
            <x v="125"/>
            <x v="126"/>
            <x v="128"/>
            <x v="143"/>
            <x v="149"/>
            <x v="154"/>
            <x v="155"/>
            <x v="157"/>
            <x v="158"/>
            <x v="159"/>
          </reference>
        </references>
      </pivotArea>
    </format>
    <format dxfId="2637">
      <pivotArea dataOnly="0" labelOnly="1" fieldPosition="0">
        <references count="2">
          <reference field="0" count="1" selected="0">
            <x v="6"/>
          </reference>
          <reference field="4" count="36">
            <x v="0"/>
            <x v="1"/>
            <x v="2"/>
            <x v="4"/>
            <x v="6"/>
            <x v="8"/>
            <x v="9"/>
            <x v="10"/>
            <x v="11"/>
            <x v="12"/>
            <x v="40"/>
            <x v="42"/>
            <x v="43"/>
            <x v="44"/>
            <x v="52"/>
            <x v="62"/>
            <x v="63"/>
            <x v="69"/>
            <x v="72"/>
            <x v="73"/>
            <x v="83"/>
            <x v="91"/>
            <x v="93"/>
            <x v="98"/>
            <x v="100"/>
            <x v="106"/>
            <x v="108"/>
            <x v="109"/>
            <x v="110"/>
            <x v="135"/>
            <x v="136"/>
            <x v="154"/>
            <x v="155"/>
            <x v="160"/>
            <x v="161"/>
            <x v="162"/>
          </reference>
        </references>
      </pivotArea>
    </format>
    <format dxfId="2636">
      <pivotArea dataOnly="0" labelOnly="1" fieldPosition="0">
        <references count="2">
          <reference field="0" count="1" selected="0">
            <x v="7"/>
          </reference>
          <reference field="4" count="50">
            <x v="3"/>
            <x v="20"/>
            <x v="21"/>
            <x v="55"/>
            <x v="58"/>
            <x v="59"/>
            <x v="60"/>
            <x v="65"/>
            <x v="66"/>
            <x v="67"/>
            <x v="68"/>
            <x v="70"/>
            <x v="79"/>
            <x v="89"/>
            <x v="94"/>
            <x v="99"/>
            <x v="112"/>
            <x v="120"/>
            <x v="121"/>
            <x v="122"/>
            <x v="134"/>
            <x v="144"/>
            <x v="145"/>
            <x v="146"/>
            <x v="147"/>
            <x v="148"/>
            <x v="150"/>
            <x v="154"/>
            <x v="155"/>
            <x v="163"/>
            <x v="164"/>
            <x v="165"/>
            <x v="166"/>
            <x v="167"/>
            <x v="168"/>
            <x v="169"/>
            <x v="170"/>
            <x v="171"/>
            <x v="172"/>
            <x v="173"/>
            <x v="174"/>
            <x v="175"/>
            <x v="176"/>
            <x v="178"/>
            <x v="179"/>
            <x v="180"/>
            <x v="181"/>
            <x v="182"/>
            <x v="183"/>
            <x v="184"/>
          </reference>
        </references>
      </pivotArea>
    </format>
    <format dxfId="2635">
      <pivotArea dataOnly="0" labelOnly="1" fieldPosition="0">
        <references count="2">
          <reference field="0" count="1" selected="0">
            <x v="7"/>
          </reference>
          <reference field="4" count="2">
            <x v="185"/>
            <x v="186"/>
          </reference>
        </references>
      </pivotArea>
    </format>
    <format dxfId="2634">
      <pivotArea dataOnly="0" labelOnly="1" fieldPosition="0">
        <references count="3">
          <reference field="0" count="1" selected="0">
            <x v="0"/>
          </reference>
          <reference field="4" count="1" selected="0">
            <x v="14"/>
          </reference>
          <reference field="12" count="1">
            <x v="23"/>
          </reference>
        </references>
      </pivotArea>
    </format>
    <format dxfId="2633">
      <pivotArea dataOnly="0" labelOnly="1" fieldPosition="0">
        <references count="3">
          <reference field="0" count="1" selected="0">
            <x v="0"/>
          </reference>
          <reference field="4" count="1" selected="0">
            <x v="19"/>
          </reference>
          <reference field="12" count="1">
            <x v="22"/>
          </reference>
        </references>
      </pivotArea>
    </format>
    <format dxfId="2632">
      <pivotArea dataOnly="0" labelOnly="1" fieldPosition="0">
        <references count="3">
          <reference field="0" count="1" selected="0">
            <x v="0"/>
          </reference>
          <reference field="4" count="1" selected="0">
            <x v="25"/>
          </reference>
          <reference field="12" count="1">
            <x v="19"/>
          </reference>
        </references>
      </pivotArea>
    </format>
    <format dxfId="2631">
      <pivotArea dataOnly="0" labelOnly="1" fieldPosition="0">
        <references count="3">
          <reference field="0" count="1" selected="0">
            <x v="0"/>
          </reference>
          <reference field="4" count="1" selected="0">
            <x v="26"/>
          </reference>
          <reference field="12" count="1">
            <x v="21"/>
          </reference>
        </references>
      </pivotArea>
    </format>
    <format dxfId="2630">
      <pivotArea dataOnly="0" labelOnly="1" fieldPosition="0">
        <references count="3">
          <reference field="0" count="1" selected="0">
            <x v="0"/>
          </reference>
          <reference field="4" count="1" selected="0">
            <x v="131"/>
          </reference>
          <reference field="12" count="1">
            <x v="8"/>
          </reference>
        </references>
      </pivotArea>
    </format>
    <format dxfId="2629">
      <pivotArea dataOnly="0" labelOnly="1" fieldPosition="0">
        <references count="3">
          <reference field="0" count="1" selected="0">
            <x v="1"/>
          </reference>
          <reference field="4" count="1" selected="0">
            <x v="15"/>
          </reference>
          <reference field="12" count="1">
            <x v="25"/>
          </reference>
        </references>
      </pivotArea>
    </format>
    <format dxfId="2628">
      <pivotArea dataOnly="0" labelOnly="1" fieldPosition="0">
        <references count="3">
          <reference field="0" count="1" selected="0">
            <x v="1"/>
          </reference>
          <reference field="4" count="1" selected="0">
            <x v="28"/>
          </reference>
          <reference field="12" count="1">
            <x v="24"/>
          </reference>
        </references>
      </pivotArea>
    </format>
    <format dxfId="2627">
      <pivotArea dataOnly="0" labelOnly="1" fieldPosition="0">
        <references count="3">
          <reference field="0" count="1" selected="0">
            <x v="1"/>
          </reference>
          <reference field="4" count="1" selected="0">
            <x v="132"/>
          </reference>
          <reference field="12" count="1">
            <x v="9"/>
          </reference>
        </references>
      </pivotArea>
    </format>
    <format dxfId="2626">
      <pivotArea dataOnly="0" labelOnly="1" fieldPosition="0">
        <references count="3">
          <reference field="0" count="1" selected="0">
            <x v="1"/>
          </reference>
          <reference field="4" count="1" selected="0">
            <x v="151"/>
          </reference>
          <reference field="12" count="1">
            <x v="25"/>
          </reference>
        </references>
      </pivotArea>
    </format>
    <format dxfId="2625">
      <pivotArea dataOnly="0" labelOnly="1" fieldPosition="0">
        <references count="3">
          <reference field="0" count="1" selected="0">
            <x v="2"/>
          </reference>
          <reference field="4" count="1" selected="0">
            <x v="13"/>
          </reference>
          <reference field="12" count="1">
            <x v="27"/>
          </reference>
        </references>
      </pivotArea>
    </format>
    <format dxfId="2624">
      <pivotArea dataOnly="0" labelOnly="1" fieldPosition="0">
        <references count="3">
          <reference field="0" count="1" selected="0">
            <x v="2"/>
          </reference>
          <reference field="4" count="1" selected="0">
            <x v="17"/>
          </reference>
          <reference field="12" count="1">
            <x v="31"/>
          </reference>
        </references>
      </pivotArea>
    </format>
    <format dxfId="2623">
      <pivotArea dataOnly="0" labelOnly="1" fieldPosition="0">
        <references count="3">
          <reference field="0" count="1" selected="0">
            <x v="2"/>
          </reference>
          <reference field="4" count="1" selected="0">
            <x v="28"/>
          </reference>
          <reference field="12" count="1">
            <x v="28"/>
          </reference>
        </references>
      </pivotArea>
    </format>
    <format dxfId="2622">
      <pivotArea dataOnly="0" labelOnly="1" fieldPosition="0">
        <references count="3">
          <reference field="0" count="1" selected="0">
            <x v="3"/>
          </reference>
          <reference field="4" count="1" selected="0">
            <x v="18"/>
          </reference>
          <reference field="12" count="1">
            <x v="35"/>
          </reference>
        </references>
      </pivotArea>
    </format>
    <format dxfId="2621">
      <pivotArea dataOnly="0" labelOnly="1" fieldPosition="0">
        <references count="3">
          <reference field="0" count="1" selected="0">
            <x v="3"/>
          </reference>
          <reference field="4" count="1" selected="0">
            <x v="25"/>
          </reference>
          <reference field="12" count="1">
            <x v="37"/>
          </reference>
        </references>
      </pivotArea>
    </format>
    <format dxfId="2620">
      <pivotArea dataOnly="0" labelOnly="1" fieldPosition="0">
        <references count="3">
          <reference field="0" count="1" selected="0">
            <x v="3"/>
          </reference>
          <reference field="4" count="1" selected="0">
            <x v="28"/>
          </reference>
          <reference field="12" count="1">
            <x v="34"/>
          </reference>
        </references>
      </pivotArea>
    </format>
    <format dxfId="2619">
      <pivotArea dataOnly="0" labelOnly="1" fieldPosition="0">
        <references count="3">
          <reference field="0" count="1" selected="0">
            <x v="3"/>
          </reference>
          <reference field="4" count="1" selected="0">
            <x v="29"/>
          </reference>
          <reference field="12" count="1">
            <x v="36"/>
          </reference>
        </references>
      </pivotArea>
    </format>
    <format dxfId="2618">
      <pivotArea dataOnly="0" labelOnly="1" fieldPosition="0">
        <references count="3">
          <reference field="0" count="1" selected="0">
            <x v="3"/>
          </reference>
          <reference field="4" count="1" selected="0">
            <x v="117"/>
          </reference>
          <reference field="12" count="1">
            <x v="39"/>
          </reference>
        </references>
      </pivotArea>
    </format>
    <format dxfId="2617">
      <pivotArea dataOnly="0" labelOnly="1" fieldPosition="0">
        <references count="3">
          <reference field="0" count="1" selected="0">
            <x v="3"/>
          </reference>
          <reference field="4" count="1" selected="0">
            <x v="119"/>
          </reference>
          <reference field="12" count="1">
            <x v="38"/>
          </reference>
        </references>
      </pivotArea>
    </format>
    <format dxfId="2616">
      <pivotArea dataOnly="0" labelOnly="1" fieldPosition="0">
        <references count="3">
          <reference field="0" count="1" selected="0">
            <x v="4"/>
          </reference>
          <reference field="4" count="1" selected="0">
            <x v="7"/>
          </reference>
          <reference field="12" count="1">
            <x v="12"/>
          </reference>
        </references>
      </pivotArea>
    </format>
    <format dxfId="2615">
      <pivotArea dataOnly="0" labelOnly="1" fieldPosition="0">
        <references count="3">
          <reference field="0" count="1" selected="0">
            <x v="4"/>
          </reference>
          <reference field="4" count="1" selected="0">
            <x v="25"/>
          </reference>
          <reference field="12" count="1">
            <x v="44"/>
          </reference>
        </references>
      </pivotArea>
    </format>
    <format dxfId="2614">
      <pivotArea dataOnly="0" labelOnly="1" fieldPosition="0">
        <references count="3">
          <reference field="0" count="1" selected="0">
            <x v="4"/>
          </reference>
          <reference field="4" count="1" selected="0">
            <x v="28"/>
          </reference>
          <reference field="12" count="1">
            <x v="40"/>
          </reference>
        </references>
      </pivotArea>
    </format>
    <format dxfId="2613">
      <pivotArea dataOnly="0" labelOnly="1" fieldPosition="0">
        <references count="3">
          <reference field="0" count="1" selected="0">
            <x v="4"/>
          </reference>
          <reference field="4" count="1" selected="0">
            <x v="30"/>
          </reference>
          <reference field="12" count="1">
            <x v="43"/>
          </reference>
        </references>
      </pivotArea>
    </format>
    <format dxfId="2612">
      <pivotArea dataOnly="0" labelOnly="1" fieldPosition="0">
        <references count="3">
          <reference field="0" count="1" selected="0">
            <x v="4"/>
          </reference>
          <reference field="4" count="1" selected="0">
            <x v="31"/>
          </reference>
          <reference field="12" count="1">
            <x v="60"/>
          </reference>
        </references>
      </pivotArea>
    </format>
    <format dxfId="2611">
      <pivotArea dataOnly="0" labelOnly="1" fieldPosition="0">
        <references count="3">
          <reference field="0" count="1" selected="0">
            <x v="4"/>
          </reference>
          <reference field="4" count="1" selected="0">
            <x v="33"/>
          </reference>
          <reference field="12" count="1">
            <x v="60"/>
          </reference>
        </references>
      </pivotArea>
    </format>
    <format dxfId="2610">
      <pivotArea dataOnly="0" labelOnly="1" fieldPosition="0">
        <references count="3">
          <reference field="0" count="1" selected="0">
            <x v="4"/>
          </reference>
          <reference field="4" count="1" selected="0">
            <x v="35"/>
          </reference>
          <reference field="12" count="1">
            <x v="60"/>
          </reference>
        </references>
      </pivotArea>
    </format>
    <format dxfId="2609">
      <pivotArea dataOnly="0" labelOnly="1" fieldPosition="0">
        <references count="3">
          <reference field="0" count="1" selected="0">
            <x v="4"/>
          </reference>
          <reference field="4" count="1" selected="0">
            <x v="36"/>
          </reference>
          <reference field="12" count="1">
            <x v="60"/>
          </reference>
        </references>
      </pivotArea>
    </format>
    <format dxfId="2608">
      <pivotArea dataOnly="0" labelOnly="1" fieldPosition="0">
        <references count="3">
          <reference field="0" count="1" selected="0">
            <x v="4"/>
          </reference>
          <reference field="4" count="1" selected="0">
            <x v="37"/>
          </reference>
          <reference field="12" count="1">
            <x v="60"/>
          </reference>
        </references>
      </pivotArea>
    </format>
    <format dxfId="2607">
      <pivotArea dataOnly="0" labelOnly="1" fieldPosition="0">
        <references count="3">
          <reference field="0" count="1" selected="0">
            <x v="4"/>
          </reference>
          <reference field="4" count="1" selected="0">
            <x v="49"/>
          </reference>
          <reference field="12" count="1">
            <x v="60"/>
          </reference>
        </references>
      </pivotArea>
    </format>
    <format dxfId="2606">
      <pivotArea dataOnly="0" labelOnly="1" fieldPosition="0">
        <references count="3">
          <reference field="0" count="1" selected="0">
            <x v="4"/>
          </reference>
          <reference field="4" count="1" selected="0">
            <x v="50"/>
          </reference>
          <reference field="12" count="1">
            <x v="60"/>
          </reference>
        </references>
      </pivotArea>
    </format>
    <format dxfId="2605">
      <pivotArea dataOnly="0" labelOnly="1" fieldPosition="0">
        <references count="3">
          <reference field="0" count="1" selected="0">
            <x v="4"/>
          </reference>
          <reference field="4" count="1" selected="0">
            <x v="53"/>
          </reference>
          <reference field="12" count="1">
            <x v="60"/>
          </reference>
        </references>
      </pivotArea>
    </format>
    <format dxfId="2604">
      <pivotArea dataOnly="0" labelOnly="1" fieldPosition="0">
        <references count="3">
          <reference field="0" count="1" selected="0">
            <x v="4"/>
          </reference>
          <reference field="4" count="1" selected="0">
            <x v="54"/>
          </reference>
          <reference field="12" count="1">
            <x v="60"/>
          </reference>
        </references>
      </pivotArea>
    </format>
    <format dxfId="2603">
      <pivotArea dataOnly="0" labelOnly="1" fieldPosition="0">
        <references count="3">
          <reference field="0" count="1" selected="0">
            <x v="4"/>
          </reference>
          <reference field="4" count="1" selected="0">
            <x v="61"/>
          </reference>
          <reference field="12" count="1">
            <x v="3"/>
          </reference>
        </references>
      </pivotArea>
    </format>
    <format dxfId="2602">
      <pivotArea dataOnly="0" labelOnly="1" fieldPosition="0">
        <references count="3">
          <reference field="0" count="1" selected="0">
            <x v="4"/>
          </reference>
          <reference field="4" count="1" selected="0">
            <x v="64"/>
          </reference>
          <reference field="12" count="1">
            <x v="45"/>
          </reference>
        </references>
      </pivotArea>
    </format>
    <format dxfId="2601">
      <pivotArea dataOnly="0" labelOnly="1" fieldPosition="0">
        <references count="3">
          <reference field="0" count="1" selected="0">
            <x v="4"/>
          </reference>
          <reference field="4" count="1" selected="0">
            <x v="123"/>
          </reference>
          <reference field="12" count="1">
            <x v="43"/>
          </reference>
        </references>
      </pivotArea>
    </format>
    <format dxfId="2600">
      <pivotArea dataOnly="0" labelOnly="1" fieldPosition="0">
        <references count="3">
          <reference field="0" count="1" selected="0">
            <x v="4"/>
          </reference>
          <reference field="4" count="1" selected="0">
            <x v="129"/>
          </reference>
          <reference field="12" count="1">
            <x v="13"/>
          </reference>
        </references>
      </pivotArea>
    </format>
    <format dxfId="2599">
      <pivotArea dataOnly="0" labelOnly="1" fieldPosition="0">
        <references count="3">
          <reference field="0" count="1" selected="0">
            <x v="4"/>
          </reference>
          <reference field="4" count="1" selected="0">
            <x v="130"/>
          </reference>
          <reference field="12" count="1">
            <x v="14"/>
          </reference>
        </references>
      </pivotArea>
    </format>
    <format dxfId="2598">
      <pivotArea dataOnly="0" labelOnly="1" fieldPosition="0">
        <references count="3">
          <reference field="0" count="1" selected="0">
            <x v="4"/>
          </reference>
          <reference field="4" count="1" selected="0">
            <x v="133"/>
          </reference>
          <reference field="12" count="1">
            <x v="43"/>
          </reference>
        </references>
      </pivotArea>
    </format>
    <format dxfId="2597">
      <pivotArea dataOnly="0" labelOnly="1" fieldPosition="0">
        <references count="3">
          <reference field="0" count="1" selected="0">
            <x v="4"/>
          </reference>
          <reference field="4" count="1" selected="0">
            <x v="137"/>
          </reference>
          <reference field="12" count="2">
            <x v="41"/>
            <x v="42"/>
          </reference>
        </references>
      </pivotArea>
    </format>
    <format dxfId="2596">
      <pivotArea dataOnly="0" labelOnly="1" fieldPosition="0">
        <references count="3">
          <reference field="0" count="1" selected="0">
            <x v="4"/>
          </reference>
          <reference field="4" count="1" selected="0">
            <x v="138"/>
          </reference>
          <reference field="12" count="1">
            <x v="43"/>
          </reference>
        </references>
      </pivotArea>
    </format>
    <format dxfId="2595">
      <pivotArea dataOnly="0" labelOnly="1" fieldPosition="0">
        <references count="3">
          <reference field="0" count="1" selected="0">
            <x v="4"/>
          </reference>
          <reference field="4" count="1" selected="0">
            <x v="139"/>
          </reference>
          <reference field="12" count="1">
            <x v="43"/>
          </reference>
        </references>
      </pivotArea>
    </format>
    <format dxfId="2594">
      <pivotArea dataOnly="0" labelOnly="1" fieldPosition="0">
        <references count="3">
          <reference field="0" count="1" selected="0">
            <x v="4"/>
          </reference>
          <reference field="4" count="1" selected="0">
            <x v="141"/>
          </reference>
          <reference field="12" count="1">
            <x v="5"/>
          </reference>
        </references>
      </pivotArea>
    </format>
    <format dxfId="2593">
      <pivotArea dataOnly="0" labelOnly="1" fieldPosition="0">
        <references count="3">
          <reference field="0" count="1" selected="0">
            <x v="4"/>
          </reference>
          <reference field="4" count="1" selected="0">
            <x v="142"/>
          </reference>
          <reference field="12" count="1">
            <x v="5"/>
          </reference>
        </references>
      </pivotArea>
    </format>
    <format dxfId="2592">
      <pivotArea dataOnly="0" labelOnly="1" fieldPosition="0">
        <references count="3">
          <reference field="0" count="1" selected="0">
            <x v="5"/>
          </reference>
          <reference field="4" count="1" selected="0">
            <x v="32"/>
          </reference>
          <reference field="12" count="1">
            <x v="60"/>
          </reference>
        </references>
      </pivotArea>
    </format>
    <format dxfId="2591">
      <pivotArea dataOnly="0" labelOnly="1" fieldPosition="0">
        <references count="3">
          <reference field="0" count="1" selected="0">
            <x v="5"/>
          </reference>
          <reference field="4" count="1" selected="0">
            <x v="34"/>
          </reference>
          <reference field="12" count="1">
            <x v="60"/>
          </reference>
        </references>
      </pivotArea>
    </format>
    <format dxfId="2590">
      <pivotArea dataOnly="0" labelOnly="1" fieldPosition="0">
        <references count="3">
          <reference field="0" count="1" selected="0">
            <x v="5"/>
          </reference>
          <reference field="4" count="1" selected="0">
            <x v="38"/>
          </reference>
          <reference field="12" count="1">
            <x v="60"/>
          </reference>
        </references>
      </pivotArea>
    </format>
    <format dxfId="2589">
      <pivotArea dataOnly="0" labelOnly="1" fieldPosition="0">
        <references count="3">
          <reference field="0" count="1" selected="0">
            <x v="5"/>
          </reference>
          <reference field="4" count="1" selected="0">
            <x v="39"/>
          </reference>
          <reference field="12" count="1">
            <x v="60"/>
          </reference>
        </references>
      </pivotArea>
    </format>
    <format dxfId="2588">
      <pivotArea dataOnly="0" labelOnly="1" fieldPosition="0">
        <references count="3">
          <reference field="0" count="1" selected="0">
            <x v="5"/>
          </reference>
          <reference field="4" count="1" selected="0">
            <x v="41"/>
          </reference>
          <reference field="12" count="1">
            <x v="60"/>
          </reference>
        </references>
      </pivotArea>
    </format>
    <format dxfId="2587">
      <pivotArea dataOnly="0" labelOnly="1" fieldPosition="0">
        <references count="3">
          <reference field="0" count="1" selected="0">
            <x v="5"/>
          </reference>
          <reference field="4" count="1" selected="0">
            <x v="45"/>
          </reference>
          <reference field="12" count="1">
            <x v="60"/>
          </reference>
        </references>
      </pivotArea>
    </format>
    <format dxfId="2586">
      <pivotArea dataOnly="0" labelOnly="1" fieldPosition="0">
        <references count="3">
          <reference field="0" count="1" selected="0">
            <x v="5"/>
          </reference>
          <reference field="4" count="1" selected="0">
            <x v="46"/>
          </reference>
          <reference field="12" count="1">
            <x v="60"/>
          </reference>
        </references>
      </pivotArea>
    </format>
    <format dxfId="2585">
      <pivotArea dataOnly="0" labelOnly="1" fieldPosition="0">
        <references count="3">
          <reference field="0" count="1" selected="0">
            <x v="5"/>
          </reference>
          <reference field="4" count="1" selected="0">
            <x v="47"/>
          </reference>
          <reference field="12" count="1">
            <x v="60"/>
          </reference>
        </references>
      </pivotArea>
    </format>
    <format dxfId="2584">
      <pivotArea dataOnly="0" labelOnly="1" fieldPosition="0">
        <references count="3">
          <reference field="0" count="1" selected="0">
            <x v="5"/>
          </reference>
          <reference field="4" count="1" selected="0">
            <x v="48"/>
          </reference>
          <reference field="12" count="1">
            <x v="60"/>
          </reference>
        </references>
      </pivotArea>
    </format>
    <format dxfId="2583">
      <pivotArea dataOnly="0" labelOnly="1" fieldPosition="0">
        <references count="3">
          <reference field="0" count="1" selected="0">
            <x v="5"/>
          </reference>
          <reference field="4" count="1" selected="0">
            <x v="51"/>
          </reference>
          <reference field="12" count="1">
            <x v="60"/>
          </reference>
        </references>
      </pivotArea>
    </format>
    <format dxfId="2582">
      <pivotArea dataOnly="0" labelOnly="1" fieldPosition="0">
        <references count="3">
          <reference field="0" count="1" selected="0">
            <x v="5"/>
          </reference>
          <reference field="4" count="1" selected="0">
            <x v="71"/>
          </reference>
          <reference field="12" count="1">
            <x v="47"/>
          </reference>
        </references>
      </pivotArea>
    </format>
    <format dxfId="2581">
      <pivotArea dataOnly="0" labelOnly="1" fieldPosition="0">
        <references count="3">
          <reference field="0" count="1" selected="0">
            <x v="5"/>
          </reference>
          <reference field="4" count="1" selected="0">
            <x v="75"/>
          </reference>
          <reference field="12" count="1">
            <x v="15"/>
          </reference>
        </references>
      </pivotArea>
    </format>
    <format dxfId="2580">
      <pivotArea dataOnly="0" labelOnly="1" fieldPosition="0">
        <references count="3">
          <reference field="0" count="1" selected="0">
            <x v="5"/>
          </reference>
          <reference field="4" count="1" selected="0">
            <x v="76"/>
          </reference>
          <reference field="12" count="1">
            <x v="48"/>
          </reference>
        </references>
      </pivotArea>
    </format>
    <format dxfId="2579">
      <pivotArea dataOnly="0" labelOnly="1" fieldPosition="0">
        <references count="3">
          <reference field="0" count="1" selected="0">
            <x v="5"/>
          </reference>
          <reference field="4" count="1" selected="0">
            <x v="78"/>
          </reference>
          <reference field="12" count="1">
            <x v="48"/>
          </reference>
        </references>
      </pivotArea>
    </format>
    <format dxfId="2578">
      <pivotArea dataOnly="0" labelOnly="1" fieldPosition="0">
        <references count="3">
          <reference field="0" count="1" selected="0">
            <x v="5"/>
          </reference>
          <reference field="4" count="1" selected="0">
            <x v="81"/>
          </reference>
          <reference field="12" count="1">
            <x v="47"/>
          </reference>
        </references>
      </pivotArea>
    </format>
    <format dxfId="2577">
      <pivotArea dataOnly="0" labelOnly="1" fieldPosition="0">
        <references count="3">
          <reference field="0" count="1" selected="0">
            <x v="5"/>
          </reference>
          <reference field="4" count="1" selected="0">
            <x v="82"/>
          </reference>
          <reference field="12" count="1">
            <x v="48"/>
          </reference>
        </references>
      </pivotArea>
    </format>
    <format dxfId="2576">
      <pivotArea dataOnly="0" labelOnly="1" fieldPosition="0">
        <references count="3">
          <reference field="0" count="1" selected="0">
            <x v="5"/>
          </reference>
          <reference field="4" count="1" selected="0">
            <x v="84"/>
          </reference>
          <reference field="12" count="1">
            <x v="48"/>
          </reference>
        </references>
      </pivotArea>
    </format>
    <format dxfId="2575">
      <pivotArea dataOnly="0" labelOnly="1" fieldPosition="0">
        <references count="3">
          <reference field="0" count="1" selected="0">
            <x v="5"/>
          </reference>
          <reference field="4" count="1" selected="0">
            <x v="86"/>
          </reference>
          <reference field="12" count="1">
            <x v="47"/>
          </reference>
        </references>
      </pivotArea>
    </format>
    <format dxfId="2574">
      <pivotArea dataOnly="0" labelOnly="1" fieldPosition="0">
        <references count="3">
          <reference field="0" count="1" selected="0">
            <x v="5"/>
          </reference>
          <reference field="4" count="1" selected="0">
            <x v="92"/>
          </reference>
          <reference field="12" count="1">
            <x v="48"/>
          </reference>
        </references>
      </pivotArea>
    </format>
    <format dxfId="2573">
      <pivotArea dataOnly="0" labelOnly="1" fieldPosition="0">
        <references count="3">
          <reference field="0" count="1" selected="0">
            <x v="5"/>
          </reference>
          <reference field="4" count="1" selected="0">
            <x v="95"/>
          </reference>
          <reference field="12" count="1">
            <x v="47"/>
          </reference>
        </references>
      </pivotArea>
    </format>
    <format dxfId="2572">
      <pivotArea dataOnly="0" labelOnly="1" fieldPosition="0">
        <references count="3">
          <reference field="0" count="1" selected="0">
            <x v="5"/>
          </reference>
          <reference field="4" count="1" selected="0">
            <x v="101"/>
          </reference>
          <reference field="12" count="1">
            <x v="48"/>
          </reference>
        </references>
      </pivotArea>
    </format>
    <format dxfId="2571">
      <pivotArea dataOnly="0" labelOnly="1" fieldPosition="0">
        <references count="3">
          <reference field="0" count="1" selected="0">
            <x v="5"/>
          </reference>
          <reference field="4" count="1" selected="0">
            <x v="104"/>
          </reference>
          <reference field="12" count="1">
            <x v="47"/>
          </reference>
        </references>
      </pivotArea>
    </format>
    <format dxfId="2570">
      <pivotArea dataOnly="0" labelOnly="1" fieldPosition="0">
        <references count="3">
          <reference field="0" count="1" selected="0">
            <x v="5"/>
          </reference>
          <reference field="4" count="1" selected="0">
            <x v="105"/>
          </reference>
          <reference field="12" count="1">
            <x v="47"/>
          </reference>
        </references>
      </pivotArea>
    </format>
    <format dxfId="2569">
      <pivotArea dataOnly="0" labelOnly="1" fieldPosition="0">
        <references count="3">
          <reference field="0" count="1" selected="0">
            <x v="5"/>
          </reference>
          <reference field="4" count="1" selected="0">
            <x v="107"/>
          </reference>
          <reference field="12" count="1">
            <x v="47"/>
          </reference>
        </references>
      </pivotArea>
    </format>
    <format dxfId="2568">
      <pivotArea dataOnly="0" labelOnly="1" fieldPosition="0">
        <references count="3">
          <reference field="0" count="1" selected="0">
            <x v="5"/>
          </reference>
          <reference field="4" count="1" selected="0">
            <x v="123"/>
          </reference>
          <reference field="12" count="1">
            <x v="48"/>
          </reference>
        </references>
      </pivotArea>
    </format>
    <format dxfId="2567">
      <pivotArea dataOnly="0" labelOnly="1" fieldPosition="0">
        <references count="3">
          <reference field="0" count="1" selected="0">
            <x v="5"/>
          </reference>
          <reference field="4" count="1" selected="0">
            <x v="128"/>
          </reference>
          <reference field="12" count="1">
            <x v="10"/>
          </reference>
        </references>
      </pivotArea>
    </format>
    <format dxfId="2566">
      <pivotArea dataOnly="0" labelOnly="1" fieldPosition="0">
        <references count="3">
          <reference field="0" count="1" selected="0">
            <x v="5"/>
          </reference>
          <reference field="4" count="1" selected="0">
            <x v="159"/>
          </reference>
          <reference field="12" count="1">
            <x v="48"/>
          </reference>
        </references>
      </pivotArea>
    </format>
    <format dxfId="2565">
      <pivotArea dataOnly="0" labelOnly="1" fieldPosition="0">
        <references count="3">
          <reference field="0" count="1" selected="0">
            <x v="6"/>
          </reference>
          <reference field="4" count="1" selected="0">
            <x v="8"/>
          </reference>
          <reference field="12" count="1">
            <x v="6"/>
          </reference>
        </references>
      </pivotArea>
    </format>
    <format dxfId="2564">
      <pivotArea dataOnly="0" labelOnly="1" fieldPosition="0">
        <references count="3">
          <reference field="0" count="1" selected="0">
            <x v="6"/>
          </reference>
          <reference field="4" count="1" selected="0">
            <x v="10"/>
          </reference>
          <reference field="12" count="1">
            <x v="52"/>
          </reference>
        </references>
      </pivotArea>
    </format>
    <format dxfId="2563">
      <pivotArea dataOnly="0" labelOnly="1" fieldPosition="0">
        <references count="3">
          <reference field="0" count="1" selected="0">
            <x v="6"/>
          </reference>
          <reference field="4" count="1" selected="0">
            <x v="40"/>
          </reference>
          <reference field="12" count="1">
            <x v="60"/>
          </reference>
        </references>
      </pivotArea>
    </format>
    <format dxfId="2562">
      <pivotArea dataOnly="0" labelOnly="1" fieldPosition="0">
        <references count="3">
          <reference field="0" count="1" selected="0">
            <x v="6"/>
          </reference>
          <reference field="4" count="1" selected="0">
            <x v="42"/>
          </reference>
          <reference field="12" count="1">
            <x v="60"/>
          </reference>
        </references>
      </pivotArea>
    </format>
    <format dxfId="2561">
      <pivotArea dataOnly="0" labelOnly="1" fieldPosition="0">
        <references count="3">
          <reference field="0" count="1" selected="0">
            <x v="6"/>
          </reference>
          <reference field="4" count="1" selected="0">
            <x v="43"/>
          </reference>
          <reference field="12" count="1">
            <x v="60"/>
          </reference>
        </references>
      </pivotArea>
    </format>
    <format dxfId="2560">
      <pivotArea dataOnly="0" labelOnly="1" fieldPosition="0">
        <references count="3">
          <reference field="0" count="1" selected="0">
            <x v="6"/>
          </reference>
          <reference field="4" count="1" selected="0">
            <x v="44"/>
          </reference>
          <reference field="12" count="1">
            <x v="60"/>
          </reference>
        </references>
      </pivotArea>
    </format>
    <format dxfId="2559">
      <pivotArea dataOnly="0" labelOnly="1" fieldPosition="0">
        <references count="3">
          <reference field="0" count="1" selected="0">
            <x v="6"/>
          </reference>
          <reference field="4" count="1" selected="0">
            <x v="52"/>
          </reference>
          <reference field="12" count="1">
            <x v="60"/>
          </reference>
        </references>
      </pivotArea>
    </format>
    <format dxfId="2558">
      <pivotArea dataOnly="0" labelOnly="1" fieldPosition="0">
        <references count="3">
          <reference field="0" count="1" selected="0">
            <x v="6"/>
          </reference>
          <reference field="4" count="1" selected="0">
            <x v="83"/>
          </reference>
          <reference field="12" count="1">
            <x v="51"/>
          </reference>
        </references>
      </pivotArea>
    </format>
    <format dxfId="2557">
      <pivotArea dataOnly="0" labelOnly="1" fieldPosition="0">
        <references count="3">
          <reference field="0" count="1" selected="0">
            <x v="6"/>
          </reference>
          <reference field="4" count="1" selected="0">
            <x v="91"/>
          </reference>
          <reference field="12" count="1">
            <x v="51"/>
          </reference>
        </references>
      </pivotArea>
    </format>
    <format dxfId="2556">
      <pivotArea dataOnly="0" labelOnly="1" fieldPosition="0">
        <references count="3">
          <reference field="0" count="1" selected="0">
            <x v="6"/>
          </reference>
          <reference field="4" count="1" selected="0">
            <x v="93"/>
          </reference>
          <reference field="12" count="1">
            <x v="51"/>
          </reference>
        </references>
      </pivotArea>
    </format>
    <format dxfId="2555">
      <pivotArea dataOnly="0" labelOnly="1" fieldPosition="0">
        <references count="3">
          <reference field="0" count="1" selected="0">
            <x v="6"/>
          </reference>
          <reference field="4" count="1" selected="0">
            <x v="98"/>
          </reference>
          <reference field="12" count="1">
            <x v="51"/>
          </reference>
        </references>
      </pivotArea>
    </format>
    <format dxfId="2554">
      <pivotArea dataOnly="0" labelOnly="1" fieldPosition="0">
        <references count="3">
          <reference field="0" count="1" selected="0">
            <x v="6"/>
          </reference>
          <reference field="4" count="1" selected="0">
            <x v="100"/>
          </reference>
          <reference field="12" count="1">
            <x v="51"/>
          </reference>
        </references>
      </pivotArea>
    </format>
    <format dxfId="2553">
      <pivotArea dataOnly="0" labelOnly="1" fieldPosition="0">
        <references count="3">
          <reference field="0" count="1" selected="0">
            <x v="6"/>
          </reference>
          <reference field="4" count="1" selected="0">
            <x v="106"/>
          </reference>
          <reference field="12" count="1">
            <x v="51"/>
          </reference>
        </references>
      </pivotArea>
    </format>
    <format dxfId="2552">
      <pivotArea dataOnly="0" labelOnly="1" fieldPosition="0">
        <references count="3">
          <reference field="0" count="1" selected="0">
            <x v="6"/>
          </reference>
          <reference field="4" count="1" selected="0">
            <x v="160"/>
          </reference>
          <reference field="12" count="1">
            <x v="51"/>
          </reference>
        </references>
      </pivotArea>
    </format>
    <format dxfId="2551">
      <pivotArea dataOnly="0" labelOnly="1" fieldPosition="0">
        <references count="3">
          <reference field="0" count="1" selected="0">
            <x v="6"/>
          </reference>
          <reference field="4" count="1" selected="0">
            <x v="161"/>
          </reference>
          <reference field="12" count="1">
            <x v="51"/>
          </reference>
        </references>
      </pivotArea>
    </format>
    <format dxfId="2550">
      <pivotArea dataOnly="0" labelOnly="1" fieldPosition="0">
        <references count="3">
          <reference field="0" count="1" selected="0">
            <x v="6"/>
          </reference>
          <reference field="4" count="1" selected="0">
            <x v="162"/>
          </reference>
          <reference field="12" count="1">
            <x v="51"/>
          </reference>
        </references>
      </pivotArea>
    </format>
    <format dxfId="2549">
      <pivotArea dataOnly="0" labelOnly="1" fieldPosition="0">
        <references count="3">
          <reference field="0" count="1" selected="0">
            <x v="7"/>
          </reference>
          <reference field="4" count="1" selected="0">
            <x v="20"/>
          </reference>
          <reference field="12" count="1">
            <x v="56"/>
          </reference>
        </references>
      </pivotArea>
    </format>
    <format dxfId="2548">
      <pivotArea dataOnly="0" labelOnly="1" fieldPosition="0">
        <references count="3">
          <reference field="0" count="1" selected="0">
            <x v="7"/>
          </reference>
          <reference field="4" count="1" selected="0">
            <x v="21"/>
          </reference>
          <reference field="12" count="1">
            <x v="17"/>
          </reference>
        </references>
      </pivotArea>
    </format>
    <format dxfId="2547">
      <pivotArea dataOnly="0" labelOnly="1" fieldPosition="0">
        <references count="3">
          <reference field="0" count="1" selected="0">
            <x v="7"/>
          </reference>
          <reference field="4" count="1" selected="0">
            <x v="55"/>
          </reference>
          <reference field="12" count="1">
            <x v="59"/>
          </reference>
        </references>
      </pivotArea>
    </format>
    <format dxfId="2546">
      <pivotArea dataOnly="0" labelOnly="1" fieldPosition="0">
        <references count="3">
          <reference field="0" count="1" selected="0">
            <x v="7"/>
          </reference>
          <reference field="4" count="1" selected="0">
            <x v="59"/>
          </reference>
          <reference field="12" count="1">
            <x v="56"/>
          </reference>
        </references>
      </pivotArea>
    </format>
    <format dxfId="2545">
      <pivotArea dataOnly="0" labelOnly="1" fieldPosition="0">
        <references count="3">
          <reference field="0" count="1" selected="0">
            <x v="7"/>
          </reference>
          <reference field="4" count="1" selected="0">
            <x v="60"/>
          </reference>
          <reference field="12" count="1">
            <x v="56"/>
          </reference>
        </references>
      </pivotArea>
    </format>
    <format dxfId="2544">
      <pivotArea dataOnly="0" labelOnly="1" fieldPosition="0">
        <references count="3">
          <reference field="0" count="1" selected="0">
            <x v="7"/>
          </reference>
          <reference field="4" count="1" selected="0">
            <x v="68"/>
          </reference>
          <reference field="12" count="1">
            <x v="56"/>
          </reference>
        </references>
      </pivotArea>
    </format>
    <format dxfId="2543">
      <pivotArea dataOnly="0" labelOnly="1" fieldPosition="0">
        <references count="3">
          <reference field="0" count="1" selected="0">
            <x v="7"/>
          </reference>
          <reference field="4" count="1" selected="0">
            <x v="70"/>
          </reference>
          <reference field="12" count="1">
            <x v="56"/>
          </reference>
        </references>
      </pivotArea>
    </format>
    <format dxfId="2542">
      <pivotArea dataOnly="0" labelOnly="1" fieldPosition="0">
        <references count="3">
          <reference field="0" count="1" selected="0">
            <x v="7"/>
          </reference>
          <reference field="4" count="1" selected="0">
            <x v="94"/>
          </reference>
          <reference field="12" count="1">
            <x v="56"/>
          </reference>
        </references>
      </pivotArea>
    </format>
    <format dxfId="2541">
      <pivotArea dataOnly="0" labelOnly="1" fieldPosition="0">
        <references count="3">
          <reference field="0" count="1" selected="0">
            <x v="7"/>
          </reference>
          <reference field="4" count="1" selected="0">
            <x v="134"/>
          </reference>
          <reference field="12" count="1">
            <x v="57"/>
          </reference>
        </references>
      </pivotArea>
    </format>
    <format dxfId="2540">
      <pivotArea dataOnly="0" labelOnly="1" fieldPosition="0">
        <references count="3">
          <reference field="0" count="1" selected="0">
            <x v="7"/>
          </reference>
          <reference field="4" count="1" selected="0">
            <x v="146"/>
          </reference>
          <reference field="12" count="1">
            <x v="17"/>
          </reference>
        </references>
      </pivotArea>
    </format>
    <format dxfId="2539">
      <pivotArea dataOnly="0" labelOnly="1" fieldPosition="0">
        <references count="3">
          <reference field="0" count="1" selected="0">
            <x v="7"/>
          </reference>
          <reference field="4" count="1" selected="0">
            <x v="147"/>
          </reference>
          <reference field="12" count="1">
            <x v="56"/>
          </reference>
        </references>
      </pivotArea>
    </format>
    <format dxfId="2538">
      <pivotArea dataOnly="0" labelOnly="1" fieldPosition="0">
        <references count="3">
          <reference field="0" count="1" selected="0">
            <x v="7"/>
          </reference>
          <reference field="4" count="1" selected="0">
            <x v="163"/>
          </reference>
          <reference field="12" count="1">
            <x v="56"/>
          </reference>
        </references>
      </pivotArea>
    </format>
    <format dxfId="2537">
      <pivotArea dataOnly="0" labelOnly="1" fieldPosition="0">
        <references count="3">
          <reference field="0" count="1" selected="0">
            <x v="7"/>
          </reference>
          <reference field="4" count="1" selected="0">
            <x v="164"/>
          </reference>
          <reference field="12" count="1">
            <x v="56"/>
          </reference>
        </references>
      </pivotArea>
    </format>
    <format dxfId="2536">
      <pivotArea dataOnly="0" labelOnly="1" fieldPosition="0">
        <references count="3">
          <reference field="0" count="1" selected="0">
            <x v="7"/>
          </reference>
          <reference field="4" count="1" selected="0">
            <x v="168"/>
          </reference>
          <reference field="12" count="1">
            <x v="56"/>
          </reference>
        </references>
      </pivotArea>
    </format>
    <format dxfId="2535">
      <pivotArea dataOnly="0" labelOnly="1" fieldPosition="0">
        <references count="3">
          <reference field="0" count="1" selected="0">
            <x v="7"/>
          </reference>
          <reference field="4" count="1" selected="0">
            <x v="171"/>
          </reference>
          <reference field="12" count="1">
            <x v="65"/>
          </reference>
        </references>
      </pivotArea>
    </format>
    <format dxfId="2534">
      <pivotArea dataOnly="0" labelOnly="1" fieldPosition="0">
        <references count="3">
          <reference field="0" count="1" selected="0">
            <x v="7"/>
          </reference>
          <reference field="4" count="1" selected="0">
            <x v="172"/>
          </reference>
          <reference field="12" count="1">
            <x v="65"/>
          </reference>
        </references>
      </pivotArea>
    </format>
    <format dxfId="2533">
      <pivotArea dataOnly="0" labelOnly="1" fieldPosition="0">
        <references count="3">
          <reference field="0" count="1" selected="0">
            <x v="7"/>
          </reference>
          <reference field="4" count="1" selected="0">
            <x v="173"/>
          </reference>
          <reference field="12" count="1">
            <x v="65"/>
          </reference>
        </references>
      </pivotArea>
    </format>
    <format dxfId="2532">
      <pivotArea dataOnly="0" labelOnly="1" fieldPosition="0">
        <references count="3">
          <reference field="0" count="1" selected="0">
            <x v="7"/>
          </reference>
          <reference field="4" count="1" selected="0">
            <x v="174"/>
          </reference>
          <reference field="12" count="1">
            <x v="65"/>
          </reference>
        </references>
      </pivotArea>
    </format>
    <format dxfId="2531">
      <pivotArea dataOnly="0" labelOnly="1" fieldPosition="0">
        <references count="3">
          <reference field="0" count="1" selected="0">
            <x v="7"/>
          </reference>
          <reference field="4" count="1" selected="0">
            <x v="175"/>
          </reference>
          <reference field="12" count="1">
            <x v="65"/>
          </reference>
        </references>
      </pivotArea>
    </format>
    <format dxfId="2530">
      <pivotArea dataOnly="0" labelOnly="1" fieldPosition="0">
        <references count="3">
          <reference field="0" count="1" selected="0">
            <x v="7"/>
          </reference>
          <reference field="4" count="1" selected="0">
            <x v="176"/>
          </reference>
          <reference field="12" count="1">
            <x v="65"/>
          </reference>
        </references>
      </pivotArea>
    </format>
    <format dxfId="2529">
      <pivotArea dataOnly="0" labelOnly="1" fieldPosition="0">
        <references count="3">
          <reference field="0" count="1" selected="0">
            <x v="7"/>
          </reference>
          <reference field="4" count="1" selected="0">
            <x v="178"/>
          </reference>
          <reference field="12" count="1">
            <x v="67"/>
          </reference>
        </references>
      </pivotArea>
    </format>
    <format dxfId="2528">
      <pivotArea dataOnly="0" labelOnly="1" fieldPosition="0">
        <references count="3">
          <reference field="0" count="1" selected="0">
            <x v="7"/>
          </reference>
          <reference field="4" count="1" selected="0">
            <x v="179"/>
          </reference>
          <reference field="12" count="1">
            <x v="68"/>
          </reference>
        </references>
      </pivotArea>
    </format>
    <format dxfId="2527">
      <pivotArea dataOnly="0" labelOnly="1" fieldPosition="0">
        <references count="3">
          <reference field="0" count="1" selected="0">
            <x v="7"/>
          </reference>
          <reference field="4" count="1" selected="0">
            <x v="180"/>
          </reference>
          <reference field="12" count="1">
            <x v="69"/>
          </reference>
        </references>
      </pivotArea>
    </format>
    <format dxfId="2526">
      <pivotArea dataOnly="0" labelOnly="1" fieldPosition="0">
        <references count="3">
          <reference field="0" count="1" selected="0">
            <x v="7"/>
          </reference>
          <reference field="4" count="1" selected="0">
            <x v="181"/>
          </reference>
          <reference field="12" count="1">
            <x v="70"/>
          </reference>
        </references>
      </pivotArea>
    </format>
    <format dxfId="2525">
      <pivotArea dataOnly="0" labelOnly="1" fieldPosition="0">
        <references count="3">
          <reference field="0" count="1" selected="0">
            <x v="7"/>
          </reference>
          <reference field="4" count="1" selected="0">
            <x v="182"/>
          </reference>
          <reference field="12" count="1">
            <x v="71"/>
          </reference>
        </references>
      </pivotArea>
    </format>
    <format dxfId="2524">
      <pivotArea dataOnly="0" labelOnly="1" fieldPosition="0">
        <references count="3">
          <reference field="0" count="1" selected="0">
            <x v="7"/>
          </reference>
          <reference field="4" count="1" selected="0">
            <x v="183"/>
          </reference>
          <reference field="12" count="1">
            <x v="72"/>
          </reference>
        </references>
      </pivotArea>
    </format>
    <format dxfId="2523">
      <pivotArea dataOnly="0" labelOnly="1" fieldPosition="0">
        <references count="3">
          <reference field="0" count="1" selected="0">
            <x v="7"/>
          </reference>
          <reference field="4" count="1" selected="0">
            <x v="184"/>
          </reference>
          <reference field="12" count="1">
            <x v="73"/>
          </reference>
        </references>
      </pivotArea>
    </format>
    <format dxfId="2522">
      <pivotArea dataOnly="0" labelOnly="1" fieldPosition="0">
        <references count="3">
          <reference field="0" count="1" selected="0">
            <x v="7"/>
          </reference>
          <reference field="4" count="1" selected="0">
            <x v="185"/>
          </reference>
          <reference field="12" count="1">
            <x v="74"/>
          </reference>
        </references>
      </pivotArea>
    </format>
    <format dxfId="2521">
      <pivotArea dataOnly="0" labelOnly="1" fieldPosition="0">
        <references count="3">
          <reference field="0" count="1" selected="0">
            <x v="7"/>
          </reference>
          <reference field="4" count="1" selected="0">
            <x v="186"/>
          </reference>
          <reference field="12" count="1">
            <x v="75"/>
          </reference>
        </references>
      </pivotArea>
    </format>
    <format dxfId="2520">
      <pivotArea field="2" type="button" dataOnly="0" labelOnly="1" outline="0" axis="axisPage" fieldPosition="0"/>
    </format>
    <format dxfId="2519">
      <pivotArea field="0" type="button" dataOnly="0" labelOnly="1" outline="0" axis="axisRow" fieldPosition="0"/>
    </format>
    <format dxfId="2518">
      <pivotArea dataOnly="0" labelOnly="1" fieldPosition="0">
        <references count="1">
          <reference field="0" count="0"/>
        </references>
      </pivotArea>
    </format>
    <format dxfId="2517">
      <pivotArea dataOnly="0" labelOnly="1" grandRow="1" outline="0" fieldPosition="0"/>
    </format>
    <format dxfId="2516">
      <pivotArea dataOnly="0" labelOnly="1" fieldPosition="0">
        <references count="2">
          <reference field="0" count="1" selected="0">
            <x v="0"/>
          </reference>
          <reference field="4" count="1">
            <x v="118"/>
          </reference>
        </references>
      </pivotArea>
    </format>
    <format dxfId="2515">
      <pivotArea dataOnly="0" labelOnly="1" fieldPosition="0">
        <references count="2">
          <reference field="0" count="1" selected="0">
            <x v="1"/>
          </reference>
          <reference field="4" count="1">
            <x v="118"/>
          </reference>
        </references>
      </pivotArea>
    </format>
    <format dxfId="2514">
      <pivotArea dataOnly="0" labelOnly="1" fieldPosition="0">
        <references count="2">
          <reference field="0" count="1" selected="0">
            <x v="2"/>
          </reference>
          <reference field="4" count="3">
            <x v="16"/>
            <x v="118"/>
            <x v="140"/>
          </reference>
        </references>
      </pivotArea>
    </format>
    <format dxfId="2513">
      <pivotArea dataOnly="0" labelOnly="1" fieldPosition="0">
        <references count="2">
          <reference field="0" count="1" selected="0">
            <x v="3"/>
          </reference>
          <reference field="4" count="4">
            <x v="111"/>
            <x v="115"/>
            <x v="116"/>
            <x v="152"/>
          </reference>
        </references>
      </pivotArea>
    </format>
    <format dxfId="2512">
      <pivotArea dataOnly="0" labelOnly="1" fieldPosition="0">
        <references count="2">
          <reference field="0" count="1" selected="0">
            <x v="4"/>
          </reference>
          <reference field="4" count="7">
            <x v="22"/>
            <x v="23"/>
            <x v="24"/>
            <x v="56"/>
            <x v="57"/>
            <x v="153"/>
            <x v="154"/>
          </reference>
        </references>
      </pivotArea>
    </format>
    <format dxfId="2511">
      <pivotArea dataOnly="0" labelOnly="1" fieldPosition="0">
        <references count="2">
          <reference field="0" count="1" selected="0">
            <x v="5"/>
          </reference>
          <reference field="4" count="12">
            <x v="5"/>
            <x v="74"/>
            <x v="88"/>
            <x v="124"/>
            <x v="125"/>
            <x v="126"/>
            <x v="143"/>
            <x v="149"/>
            <x v="154"/>
            <x v="155"/>
            <x v="157"/>
            <x v="158"/>
          </reference>
        </references>
      </pivotArea>
    </format>
    <format dxfId="2510">
      <pivotArea dataOnly="0" labelOnly="1" fieldPosition="0">
        <references count="2">
          <reference field="0" count="1" selected="0">
            <x v="6"/>
          </reference>
          <reference field="4" count="20">
            <x v="0"/>
            <x v="1"/>
            <x v="2"/>
            <x v="4"/>
            <x v="6"/>
            <x v="9"/>
            <x v="11"/>
            <x v="12"/>
            <x v="62"/>
            <x v="63"/>
            <x v="69"/>
            <x v="72"/>
            <x v="73"/>
            <x v="108"/>
            <x v="109"/>
            <x v="110"/>
            <x v="135"/>
            <x v="136"/>
            <x v="154"/>
            <x v="155"/>
          </reference>
        </references>
      </pivotArea>
    </format>
    <format dxfId="2509">
      <pivotArea dataOnly="0" labelOnly="1" fieldPosition="0">
        <references count="2">
          <reference field="0" count="1" selected="0">
            <x v="7"/>
          </reference>
          <reference field="4" count="28">
            <x v="3"/>
            <x v="58"/>
            <x v="65"/>
            <x v="66"/>
            <x v="67"/>
            <x v="79"/>
            <x v="89"/>
            <x v="99"/>
            <x v="112"/>
            <x v="120"/>
            <x v="121"/>
            <x v="122"/>
            <x v="144"/>
            <x v="145"/>
            <x v="148"/>
            <x v="150"/>
            <x v="154"/>
            <x v="155"/>
            <x v="165"/>
            <x v="166"/>
            <x v="167"/>
            <x v="169"/>
            <x v="170"/>
            <x v="190"/>
            <x v="191"/>
            <x v="193"/>
            <x v="194"/>
            <x v="195"/>
          </reference>
        </references>
      </pivotArea>
    </format>
    <format dxfId="2508">
      <pivotArea dataOnly="0" labelOnly="1" fieldPosition="0">
        <references count="3">
          <reference field="0" count="1" selected="0">
            <x v="0"/>
          </reference>
          <reference field="4" count="1" selected="0">
            <x v="118"/>
          </reference>
          <reference field="12" count="1">
            <x v="20"/>
          </reference>
        </references>
      </pivotArea>
    </format>
    <format dxfId="2507">
      <pivotArea dataOnly="0" labelOnly="1" fieldPosition="0">
        <references count="3">
          <reference field="0" count="1" selected="0">
            <x v="1"/>
          </reference>
          <reference field="4" count="1" selected="0">
            <x v="118"/>
          </reference>
          <reference field="12" count="1">
            <x v="26"/>
          </reference>
        </references>
      </pivotArea>
    </format>
    <format dxfId="2506">
      <pivotArea dataOnly="0" labelOnly="1" fieldPosition="0">
        <references count="3">
          <reference field="0" count="1" selected="0">
            <x v="2"/>
          </reference>
          <reference field="4" count="1" selected="0">
            <x v="16"/>
          </reference>
          <reference field="12" count="1">
            <x v="30"/>
          </reference>
        </references>
      </pivotArea>
    </format>
    <format dxfId="2505">
      <pivotArea dataOnly="0" labelOnly="1" fieldPosition="0">
        <references count="3">
          <reference field="0" count="1" selected="0">
            <x v="2"/>
          </reference>
          <reference field="4" count="1" selected="0">
            <x v="118"/>
          </reference>
          <reference field="12" count="1">
            <x v="29"/>
          </reference>
        </references>
      </pivotArea>
    </format>
    <format dxfId="2504">
      <pivotArea dataOnly="0" labelOnly="1" fieldPosition="0">
        <references count="3">
          <reference field="0" count="1" selected="0">
            <x v="2"/>
          </reference>
          <reference field="4" count="1" selected="0">
            <x v="140"/>
          </reference>
          <reference field="12" count="1">
            <x v="32"/>
          </reference>
        </references>
      </pivotArea>
    </format>
    <format dxfId="2503">
      <pivotArea dataOnly="0" labelOnly="1" fieldPosition="0">
        <references count="3">
          <reference field="0" count="1" selected="0">
            <x v="3"/>
          </reference>
          <reference field="4" count="1" selected="0">
            <x v="111"/>
          </reference>
          <reference field="12" count="1">
            <x v="33"/>
          </reference>
        </references>
      </pivotArea>
    </format>
    <format dxfId="2502">
      <pivotArea dataOnly="0" labelOnly="1" fieldPosition="0">
        <references count="3">
          <reference field="0" count="1" selected="0">
            <x v="3"/>
          </reference>
          <reference field="4" count="1" selected="0">
            <x v="115"/>
          </reference>
          <reference field="12" count="1">
            <x v="33"/>
          </reference>
        </references>
      </pivotArea>
    </format>
    <format dxfId="2501">
      <pivotArea dataOnly="0" labelOnly="1" fieldPosition="0">
        <references count="3">
          <reference field="0" count="1" selected="0">
            <x v="3"/>
          </reference>
          <reference field="4" count="1" selected="0">
            <x v="116"/>
          </reference>
          <reference field="12" count="1">
            <x v="33"/>
          </reference>
        </references>
      </pivotArea>
    </format>
    <format dxfId="2500">
      <pivotArea dataOnly="0" labelOnly="1" fieldPosition="0">
        <references count="3">
          <reference field="0" count="1" selected="0">
            <x v="3"/>
          </reference>
          <reference field="4" count="1" selected="0">
            <x v="152"/>
          </reference>
          <reference field="12" count="1">
            <x v="61"/>
          </reference>
        </references>
      </pivotArea>
    </format>
    <format dxfId="2499">
      <pivotArea dataOnly="0" labelOnly="1" fieldPosition="0">
        <references count="3">
          <reference field="0" count="1" selected="0">
            <x v="4"/>
          </reference>
          <reference field="4" count="1" selected="0">
            <x v="22"/>
          </reference>
          <reference field="12" count="1">
            <x v="43"/>
          </reference>
        </references>
      </pivotArea>
    </format>
    <format dxfId="2498">
      <pivotArea dataOnly="0" labelOnly="1" fieldPosition="0">
        <references count="3">
          <reference field="0" count="1" selected="0">
            <x v="4"/>
          </reference>
          <reference field="4" count="1" selected="0">
            <x v="23"/>
          </reference>
          <reference field="12" count="1">
            <x v="5"/>
          </reference>
        </references>
      </pivotArea>
    </format>
    <format dxfId="2497">
      <pivotArea dataOnly="0" labelOnly="1" fieldPosition="0">
        <references count="3">
          <reference field="0" count="1" selected="0">
            <x v="4"/>
          </reference>
          <reference field="4" count="1" selected="0">
            <x v="24"/>
          </reference>
          <reference field="12" count="1">
            <x v="46"/>
          </reference>
        </references>
      </pivotArea>
    </format>
    <format dxfId="2496">
      <pivotArea dataOnly="0" labelOnly="1" fieldPosition="0">
        <references count="3">
          <reference field="0" count="1" selected="0">
            <x v="4"/>
          </reference>
          <reference field="4" count="1" selected="0">
            <x v="56"/>
          </reference>
          <reference field="12" count="1">
            <x v="5"/>
          </reference>
        </references>
      </pivotArea>
    </format>
    <format dxfId="2495">
      <pivotArea dataOnly="0" labelOnly="1" fieldPosition="0">
        <references count="3">
          <reference field="0" count="1" selected="0">
            <x v="4"/>
          </reference>
          <reference field="4" count="1" selected="0">
            <x v="57"/>
          </reference>
          <reference field="12" count="1">
            <x v="5"/>
          </reference>
        </references>
      </pivotArea>
    </format>
    <format dxfId="2494">
      <pivotArea dataOnly="0" labelOnly="1" fieldPosition="0">
        <references count="3">
          <reference field="0" count="1" selected="0">
            <x v="4"/>
          </reference>
          <reference field="4" count="1" selected="0">
            <x v="153"/>
          </reference>
          <reference field="12" count="1">
            <x v="62"/>
          </reference>
        </references>
      </pivotArea>
    </format>
    <format dxfId="2493">
      <pivotArea dataOnly="0" labelOnly="1" fieldPosition="0">
        <references count="3">
          <reference field="0" count="1" selected="0">
            <x v="4"/>
          </reference>
          <reference field="4" count="1" selected="0">
            <x v="154"/>
          </reference>
          <reference field="12" count="1">
            <x v="63"/>
          </reference>
        </references>
      </pivotArea>
    </format>
    <format dxfId="2492">
      <pivotArea dataOnly="0" labelOnly="1" fieldPosition="0">
        <references count="3">
          <reference field="0" count="1" selected="0">
            <x v="5"/>
          </reference>
          <reference field="4" count="1" selected="0">
            <x v="5"/>
          </reference>
          <reference field="12" count="1">
            <x v="7"/>
          </reference>
        </references>
      </pivotArea>
    </format>
    <format dxfId="2491">
      <pivotArea dataOnly="0" labelOnly="1" fieldPosition="0">
        <references count="3">
          <reference field="0" count="1" selected="0">
            <x v="5"/>
          </reference>
          <reference field="4" count="1" selected="0">
            <x v="74"/>
          </reference>
          <reference field="12" count="1">
            <x v="47"/>
          </reference>
        </references>
      </pivotArea>
    </format>
    <format dxfId="2490">
      <pivotArea dataOnly="0" labelOnly="1" fieldPosition="0">
        <references count="3">
          <reference field="0" count="1" selected="0">
            <x v="5"/>
          </reference>
          <reference field="4" count="1" selected="0">
            <x v="88"/>
          </reference>
          <reference field="12" count="1">
            <x v="47"/>
          </reference>
        </references>
      </pivotArea>
    </format>
    <format dxfId="2489">
      <pivotArea dataOnly="0" labelOnly="1" fieldPosition="0">
        <references count="3">
          <reference field="0" count="1" selected="0">
            <x v="5"/>
          </reference>
          <reference field="4" count="1" selected="0">
            <x v="124"/>
          </reference>
          <reference field="12" count="1">
            <x v="11"/>
          </reference>
        </references>
      </pivotArea>
    </format>
    <format dxfId="2488">
      <pivotArea dataOnly="0" labelOnly="1" fieldPosition="0">
        <references count="3">
          <reference field="0" count="1" selected="0">
            <x v="5"/>
          </reference>
          <reference field="4" count="1" selected="0">
            <x v="125"/>
          </reference>
          <reference field="12" count="1">
            <x v="10"/>
          </reference>
        </references>
      </pivotArea>
    </format>
    <format dxfId="2487">
      <pivotArea dataOnly="0" labelOnly="1" fieldPosition="0">
        <references count="3">
          <reference field="0" count="1" selected="0">
            <x v="5"/>
          </reference>
          <reference field="4" count="1" selected="0">
            <x v="126"/>
          </reference>
          <reference field="12" count="1">
            <x v="10"/>
          </reference>
        </references>
      </pivotArea>
    </format>
    <format dxfId="2486">
      <pivotArea dataOnly="0" labelOnly="1" fieldPosition="0">
        <references count="3">
          <reference field="0" count="1" selected="0">
            <x v="5"/>
          </reference>
          <reference field="4" count="1" selected="0">
            <x v="143"/>
          </reference>
          <reference field="12" count="1">
            <x v="7"/>
          </reference>
        </references>
      </pivotArea>
    </format>
    <format dxfId="2485">
      <pivotArea dataOnly="0" labelOnly="1" fieldPosition="0">
        <references count="3">
          <reference field="0" count="1" selected="0">
            <x v="5"/>
          </reference>
          <reference field="4" count="1" selected="0">
            <x v="149"/>
          </reference>
          <reference field="12" count="1">
            <x v="47"/>
          </reference>
        </references>
      </pivotArea>
    </format>
    <format dxfId="2484">
      <pivotArea dataOnly="0" labelOnly="1" fieldPosition="0">
        <references count="3">
          <reference field="0" count="1" selected="0">
            <x v="5"/>
          </reference>
          <reference field="4" count="1" selected="0">
            <x v="154"/>
          </reference>
          <reference field="12" count="1">
            <x v="10"/>
          </reference>
        </references>
      </pivotArea>
    </format>
    <format dxfId="2483">
      <pivotArea dataOnly="0" labelOnly="1" fieldPosition="0">
        <references count="3">
          <reference field="0" count="1" selected="0">
            <x v="5"/>
          </reference>
          <reference field="4" count="1" selected="0">
            <x v="155"/>
          </reference>
          <reference field="12" count="1">
            <x v="10"/>
          </reference>
        </references>
      </pivotArea>
    </format>
    <format dxfId="2482">
      <pivotArea dataOnly="0" labelOnly="1" fieldPosition="0">
        <references count="3">
          <reference field="0" count="1" selected="0">
            <x v="5"/>
          </reference>
          <reference field="4" count="1" selected="0">
            <x v="157"/>
          </reference>
          <reference field="12" count="1">
            <x v="10"/>
          </reference>
        </references>
      </pivotArea>
    </format>
    <format dxfId="2481">
      <pivotArea dataOnly="0" labelOnly="1" fieldPosition="0">
        <references count="3">
          <reference field="0" count="1" selected="0">
            <x v="5"/>
          </reference>
          <reference field="4" count="1" selected="0">
            <x v="158"/>
          </reference>
          <reference field="12" count="1">
            <x v="10"/>
          </reference>
        </references>
      </pivotArea>
    </format>
    <format dxfId="2480">
      <pivotArea dataOnly="0" labelOnly="1" fieldPosition="0">
        <references count="3">
          <reference field="0" count="1" selected="0">
            <x v="6"/>
          </reference>
          <reference field="4" count="1" selected="0">
            <x v="0"/>
          </reference>
          <reference field="12" count="1">
            <x v="52"/>
          </reference>
        </references>
      </pivotArea>
    </format>
    <format dxfId="2479">
      <pivotArea dataOnly="0" labelOnly="1" fieldPosition="0">
        <references count="3">
          <reference field="0" count="1" selected="0">
            <x v="6"/>
          </reference>
          <reference field="4" count="1" selected="0">
            <x v="1"/>
          </reference>
          <reference field="12" count="1">
            <x v="18"/>
          </reference>
        </references>
      </pivotArea>
    </format>
    <format dxfId="2478">
      <pivotArea dataOnly="0" labelOnly="1" fieldPosition="0">
        <references count="3">
          <reference field="0" count="1" selected="0">
            <x v="6"/>
          </reference>
          <reference field="4" count="1" selected="0">
            <x v="2"/>
          </reference>
          <reference field="12" count="1">
            <x v="1"/>
          </reference>
        </references>
      </pivotArea>
    </format>
    <format dxfId="2477">
      <pivotArea dataOnly="0" labelOnly="1" fieldPosition="0">
        <references count="3">
          <reference field="0" count="1" selected="0">
            <x v="6"/>
          </reference>
          <reference field="4" count="1" selected="0">
            <x v="4"/>
          </reference>
          <reference field="12" count="1">
            <x v="52"/>
          </reference>
        </references>
      </pivotArea>
    </format>
    <format dxfId="2476">
      <pivotArea dataOnly="0" labelOnly="1" fieldPosition="0">
        <references count="3">
          <reference field="0" count="1" selected="0">
            <x v="6"/>
          </reference>
          <reference field="4" count="1" selected="0">
            <x v="6"/>
          </reference>
          <reference field="12" count="1">
            <x v="2"/>
          </reference>
        </references>
      </pivotArea>
    </format>
    <format dxfId="2475">
      <pivotArea dataOnly="0" labelOnly="1" fieldPosition="0">
        <references count="3">
          <reference field="0" count="1" selected="0">
            <x v="6"/>
          </reference>
          <reference field="4" count="1" selected="0">
            <x v="9"/>
          </reference>
          <reference field="12" count="1">
            <x v="52"/>
          </reference>
        </references>
      </pivotArea>
    </format>
    <format dxfId="2474">
      <pivotArea dataOnly="0" labelOnly="1" fieldPosition="0">
        <references count="3">
          <reference field="0" count="1" selected="0">
            <x v="6"/>
          </reference>
          <reference field="4" count="1" selected="0">
            <x v="11"/>
          </reference>
          <reference field="12" count="1">
            <x v="50"/>
          </reference>
        </references>
      </pivotArea>
    </format>
    <format dxfId="2473">
      <pivotArea dataOnly="0" labelOnly="1" fieldPosition="0">
        <references count="3">
          <reference field="0" count="1" selected="0">
            <x v="6"/>
          </reference>
          <reference field="4" count="1" selected="0">
            <x v="12"/>
          </reference>
          <reference field="12" count="1">
            <x v="0"/>
          </reference>
        </references>
      </pivotArea>
    </format>
    <format dxfId="2472">
      <pivotArea dataOnly="0" labelOnly="1" fieldPosition="0">
        <references count="3">
          <reference field="0" count="1" selected="0">
            <x v="6"/>
          </reference>
          <reference field="4" count="1" selected="0">
            <x v="62"/>
          </reference>
          <reference field="12" count="1">
            <x v="53"/>
          </reference>
        </references>
      </pivotArea>
    </format>
    <format dxfId="2471">
      <pivotArea dataOnly="0" labelOnly="1" fieldPosition="0">
        <references count="3">
          <reference field="0" count="1" selected="0">
            <x v="6"/>
          </reference>
          <reference field="4" count="1" selected="0">
            <x v="63"/>
          </reference>
          <reference field="12" count="1">
            <x v="18"/>
          </reference>
        </references>
      </pivotArea>
    </format>
    <format dxfId="2470">
      <pivotArea dataOnly="0" labelOnly="1" fieldPosition="0">
        <references count="3">
          <reference field="0" count="1" selected="0">
            <x v="6"/>
          </reference>
          <reference field="4" count="1" selected="0">
            <x v="69"/>
          </reference>
          <reference field="12" count="1">
            <x v="49"/>
          </reference>
        </references>
      </pivotArea>
    </format>
    <format dxfId="2469">
      <pivotArea dataOnly="0" labelOnly="1" fieldPosition="0">
        <references count="3">
          <reference field="0" count="1" selected="0">
            <x v="6"/>
          </reference>
          <reference field="4" count="1" selected="0">
            <x v="72"/>
          </reference>
          <reference field="12" count="1">
            <x v="51"/>
          </reference>
        </references>
      </pivotArea>
    </format>
    <format dxfId="2468">
      <pivotArea dataOnly="0" labelOnly="1" fieldPosition="0">
        <references count="3">
          <reference field="0" count="1" selected="0">
            <x v="6"/>
          </reference>
          <reference field="4" count="1" selected="0">
            <x v="73"/>
          </reference>
          <reference field="12" count="1">
            <x v="52"/>
          </reference>
        </references>
      </pivotArea>
    </format>
    <format dxfId="2467">
      <pivotArea dataOnly="0" labelOnly="1" fieldPosition="0">
        <references count="3">
          <reference field="0" count="1" selected="0">
            <x v="6"/>
          </reference>
          <reference field="4" count="1" selected="0">
            <x v="108"/>
          </reference>
          <reference field="12" count="1">
            <x v="16"/>
          </reference>
        </references>
      </pivotArea>
    </format>
    <format dxfId="2466">
      <pivotArea dataOnly="0" labelOnly="1" fieldPosition="0">
        <references count="3">
          <reference field="0" count="1" selected="0">
            <x v="6"/>
          </reference>
          <reference field="4" count="1" selected="0">
            <x v="109"/>
          </reference>
          <reference field="12" count="1">
            <x v="16"/>
          </reference>
        </references>
      </pivotArea>
    </format>
    <format dxfId="2465">
      <pivotArea dataOnly="0" labelOnly="1" fieldPosition="0">
        <references count="3">
          <reference field="0" count="1" selected="0">
            <x v="6"/>
          </reference>
          <reference field="4" count="1" selected="0">
            <x v="110"/>
          </reference>
          <reference field="12" count="1">
            <x v="16"/>
          </reference>
        </references>
      </pivotArea>
    </format>
    <format dxfId="2464">
      <pivotArea dataOnly="0" labelOnly="1" fieldPosition="0">
        <references count="3">
          <reference field="0" count="1" selected="0">
            <x v="6"/>
          </reference>
          <reference field="4" count="1" selected="0">
            <x v="135"/>
          </reference>
          <reference field="12" count="1">
            <x v="54"/>
          </reference>
        </references>
      </pivotArea>
    </format>
    <format dxfId="2463">
      <pivotArea dataOnly="0" labelOnly="1" fieldPosition="0">
        <references count="3">
          <reference field="0" count="1" selected="0">
            <x v="6"/>
          </reference>
          <reference field="4" count="1" selected="0">
            <x v="136"/>
          </reference>
          <reference field="12" count="1">
            <x v="55"/>
          </reference>
        </references>
      </pivotArea>
    </format>
    <format dxfId="2462">
      <pivotArea dataOnly="0" labelOnly="1" fieldPosition="0">
        <references count="3">
          <reference field="0" count="1" selected="0">
            <x v="6"/>
          </reference>
          <reference field="4" count="1" selected="0">
            <x v="154"/>
          </reference>
          <reference field="12" count="1">
            <x v="16"/>
          </reference>
        </references>
      </pivotArea>
    </format>
    <format dxfId="2461">
      <pivotArea dataOnly="0" labelOnly="1" fieldPosition="0">
        <references count="3">
          <reference field="0" count="1" selected="0">
            <x v="6"/>
          </reference>
          <reference field="4" count="1" selected="0">
            <x v="155"/>
          </reference>
          <reference field="12" count="1">
            <x v="16"/>
          </reference>
        </references>
      </pivotArea>
    </format>
    <format dxfId="2460">
      <pivotArea dataOnly="0" labelOnly="1" fieldPosition="0">
        <references count="3">
          <reference field="0" count="1" selected="0">
            <x v="7"/>
          </reference>
          <reference field="4" count="1" selected="0">
            <x v="3"/>
          </reference>
          <reference field="12" count="1">
            <x v="58"/>
          </reference>
        </references>
      </pivotArea>
    </format>
    <format dxfId="2459">
      <pivotArea dataOnly="0" labelOnly="1" fieldPosition="0">
        <references count="3">
          <reference field="0" count="1" selected="0">
            <x v="7"/>
          </reference>
          <reference field="4" count="1" selected="0">
            <x v="58"/>
          </reference>
          <reference field="12" count="1">
            <x v="56"/>
          </reference>
        </references>
      </pivotArea>
    </format>
    <format dxfId="2458">
      <pivotArea dataOnly="0" labelOnly="1" fieldPosition="0">
        <references count="3">
          <reference field="0" count="1" selected="0">
            <x v="7"/>
          </reference>
          <reference field="4" count="1" selected="0">
            <x v="65"/>
          </reference>
          <reference field="12" count="1">
            <x v="59"/>
          </reference>
        </references>
      </pivotArea>
    </format>
    <format dxfId="2457">
      <pivotArea dataOnly="0" labelOnly="1" fieldPosition="0">
        <references count="3">
          <reference field="0" count="1" selected="0">
            <x v="7"/>
          </reference>
          <reference field="4" count="1" selected="0">
            <x v="66"/>
          </reference>
          <reference field="12" count="1">
            <x v="17"/>
          </reference>
        </references>
      </pivotArea>
    </format>
    <format dxfId="2456">
      <pivotArea dataOnly="0" labelOnly="1" fieldPosition="0">
        <references count="3">
          <reference field="0" count="1" selected="0">
            <x v="7"/>
          </reference>
          <reference field="4" count="1" selected="0">
            <x v="67"/>
          </reference>
          <reference field="12" count="1">
            <x v="17"/>
          </reference>
        </references>
      </pivotArea>
    </format>
    <format dxfId="2455">
      <pivotArea dataOnly="0" labelOnly="1" fieldPosition="0">
        <references count="3">
          <reference field="0" count="1" selected="0">
            <x v="7"/>
          </reference>
          <reference field="4" count="1" selected="0">
            <x v="79"/>
          </reference>
          <reference field="12" count="1">
            <x v="17"/>
          </reference>
        </references>
      </pivotArea>
    </format>
    <format dxfId="2454">
      <pivotArea dataOnly="0" labelOnly="1" fieldPosition="0">
        <references count="3">
          <reference field="0" count="1" selected="0">
            <x v="7"/>
          </reference>
          <reference field="4" count="1" selected="0">
            <x v="89"/>
          </reference>
          <reference field="12" count="1">
            <x v="59"/>
          </reference>
        </references>
      </pivotArea>
    </format>
    <format dxfId="2453">
      <pivotArea dataOnly="0" labelOnly="1" fieldPosition="0">
        <references count="3">
          <reference field="0" count="1" selected="0">
            <x v="7"/>
          </reference>
          <reference field="4" count="1" selected="0">
            <x v="99"/>
          </reference>
          <reference field="12" count="1">
            <x v="59"/>
          </reference>
        </references>
      </pivotArea>
    </format>
    <format dxfId="2452">
      <pivotArea dataOnly="0" labelOnly="1" fieldPosition="0">
        <references count="3">
          <reference field="0" count="1" selected="0">
            <x v="7"/>
          </reference>
          <reference field="4" count="1" selected="0">
            <x v="112"/>
          </reference>
          <reference field="12" count="1">
            <x v="17"/>
          </reference>
        </references>
      </pivotArea>
    </format>
    <format dxfId="2451">
      <pivotArea dataOnly="0" labelOnly="1" fieldPosition="0">
        <references count="3">
          <reference field="0" count="1" selected="0">
            <x v="7"/>
          </reference>
          <reference field="4" count="1" selected="0">
            <x v="120"/>
          </reference>
          <reference field="12" count="1">
            <x v="4"/>
          </reference>
        </references>
      </pivotArea>
    </format>
    <format dxfId="2450">
      <pivotArea dataOnly="0" labelOnly="1" fieldPosition="0">
        <references count="3">
          <reference field="0" count="1" selected="0">
            <x v="7"/>
          </reference>
          <reference field="4" count="1" selected="0">
            <x v="121"/>
          </reference>
          <reference field="12" count="1">
            <x v="17"/>
          </reference>
        </references>
      </pivotArea>
    </format>
    <format dxfId="2449">
      <pivotArea dataOnly="0" labelOnly="1" fieldPosition="0">
        <references count="3">
          <reference field="0" count="1" selected="0">
            <x v="7"/>
          </reference>
          <reference field="4" count="1" selected="0">
            <x v="122"/>
          </reference>
          <reference field="12" count="1">
            <x v="17"/>
          </reference>
        </references>
      </pivotArea>
    </format>
    <format dxfId="2448">
      <pivotArea dataOnly="0" labelOnly="1" fieldPosition="0">
        <references count="3">
          <reference field="0" count="1" selected="0">
            <x v="7"/>
          </reference>
          <reference field="4" count="1" selected="0">
            <x v="144"/>
          </reference>
          <reference field="12" count="1">
            <x v="59"/>
          </reference>
        </references>
      </pivotArea>
    </format>
    <format dxfId="2447">
      <pivotArea dataOnly="0" labelOnly="1" fieldPosition="0">
        <references count="3">
          <reference field="0" count="1" selected="0">
            <x v="7"/>
          </reference>
          <reference field="4" count="1" selected="0">
            <x v="145"/>
          </reference>
          <reference field="12" count="1">
            <x v="59"/>
          </reference>
        </references>
      </pivotArea>
    </format>
    <format dxfId="2446">
      <pivotArea dataOnly="0" labelOnly="1" fieldPosition="0">
        <references count="3">
          <reference field="0" count="1" selected="0">
            <x v="7"/>
          </reference>
          <reference field="4" count="1" selected="0">
            <x v="148"/>
          </reference>
          <reference field="12" count="1">
            <x v="59"/>
          </reference>
        </references>
      </pivotArea>
    </format>
    <format dxfId="2445">
      <pivotArea dataOnly="0" labelOnly="1" fieldPosition="0">
        <references count="3">
          <reference field="0" count="1" selected="0">
            <x v="7"/>
          </reference>
          <reference field="4" count="1" selected="0">
            <x v="150"/>
          </reference>
          <reference field="12" count="1">
            <x v="17"/>
          </reference>
        </references>
      </pivotArea>
    </format>
    <format dxfId="2444">
      <pivotArea dataOnly="0" labelOnly="1" fieldPosition="0">
        <references count="3">
          <reference field="0" count="1" selected="0">
            <x v="7"/>
          </reference>
          <reference field="4" count="1" selected="0">
            <x v="154"/>
          </reference>
          <reference field="12" count="1">
            <x v="17"/>
          </reference>
        </references>
      </pivotArea>
    </format>
    <format dxfId="2443">
      <pivotArea dataOnly="0" labelOnly="1" fieldPosition="0">
        <references count="3">
          <reference field="0" count="1" selected="0">
            <x v="7"/>
          </reference>
          <reference field="4" count="1" selected="0">
            <x v="155"/>
          </reference>
          <reference field="12" count="1">
            <x v="17"/>
          </reference>
        </references>
      </pivotArea>
    </format>
    <format dxfId="2442">
      <pivotArea dataOnly="0" labelOnly="1" fieldPosition="0">
        <references count="3">
          <reference field="0" count="1" selected="0">
            <x v="7"/>
          </reference>
          <reference field="4" count="1" selected="0">
            <x v="165"/>
          </reference>
          <reference field="12" count="1">
            <x v="56"/>
          </reference>
        </references>
      </pivotArea>
    </format>
    <format dxfId="2441">
      <pivotArea dataOnly="0" labelOnly="1" fieldPosition="0">
        <references count="3">
          <reference field="0" count="1" selected="0">
            <x v="7"/>
          </reference>
          <reference field="4" count="1" selected="0">
            <x v="166"/>
          </reference>
          <reference field="12" count="1">
            <x v="56"/>
          </reference>
        </references>
      </pivotArea>
    </format>
    <format dxfId="2440">
      <pivotArea dataOnly="0" labelOnly="1" fieldPosition="0">
        <references count="3">
          <reference field="0" count="1" selected="0">
            <x v="7"/>
          </reference>
          <reference field="4" count="1" selected="0">
            <x v="167"/>
          </reference>
          <reference field="12" count="1">
            <x v="56"/>
          </reference>
        </references>
      </pivotArea>
    </format>
    <format dxfId="2439">
      <pivotArea dataOnly="0" labelOnly="1" fieldPosition="0">
        <references count="3">
          <reference field="0" count="1" selected="0">
            <x v="7"/>
          </reference>
          <reference field="4" count="1" selected="0">
            <x v="169"/>
          </reference>
          <reference field="12" count="1">
            <x v="64"/>
          </reference>
        </references>
      </pivotArea>
    </format>
    <format dxfId="2438">
      <pivotArea dataOnly="0" labelOnly="1" fieldPosition="0">
        <references count="3">
          <reference field="0" count="1" selected="0">
            <x v="7"/>
          </reference>
          <reference field="4" count="1" selected="0">
            <x v="170"/>
          </reference>
          <reference field="12" count="1">
            <x v="65"/>
          </reference>
        </references>
      </pivotArea>
    </format>
    <format dxfId="2437">
      <pivotArea dataOnly="0" labelOnly="1" fieldPosition="0">
        <references count="3">
          <reference field="0" count="1" selected="0">
            <x v="7"/>
          </reference>
          <reference field="4" count="1" selected="0">
            <x v="190"/>
          </reference>
          <reference field="12" count="1">
            <x v="17"/>
          </reference>
        </references>
      </pivotArea>
    </format>
    <format dxfId="2436">
      <pivotArea dataOnly="0" labelOnly="1" fieldPosition="0">
        <references count="3">
          <reference field="0" count="1" selected="0">
            <x v="7"/>
          </reference>
          <reference field="4" count="1" selected="0">
            <x v="191"/>
          </reference>
          <reference field="12" count="1">
            <x v="76"/>
          </reference>
        </references>
      </pivotArea>
    </format>
    <format dxfId="2435">
      <pivotArea dataOnly="0" labelOnly="1" fieldPosition="0">
        <references count="3">
          <reference field="0" count="1" selected="0">
            <x v="7"/>
          </reference>
          <reference field="4" count="1" selected="0">
            <x v="193"/>
          </reference>
          <reference field="12" count="1">
            <x v="77"/>
          </reference>
        </references>
      </pivotArea>
    </format>
    <format dxfId="2434">
      <pivotArea dataOnly="0" labelOnly="1" fieldPosition="0">
        <references count="3">
          <reference field="0" count="1" selected="0">
            <x v="7"/>
          </reference>
          <reference field="4" count="1" selected="0">
            <x v="194"/>
          </reference>
          <reference field="12" count="1">
            <x v="77"/>
          </reference>
        </references>
      </pivotArea>
    </format>
    <format dxfId="2433">
      <pivotArea dataOnly="0" labelOnly="1" fieldPosition="0">
        <references count="3">
          <reference field="0" count="1" selected="0">
            <x v="7"/>
          </reference>
          <reference field="4" count="1" selected="0">
            <x v="195"/>
          </reference>
          <reference field="12" count="1">
            <x v="77"/>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03E14E1-E14E-4A61-96CB-A8BDB62B4F88}" name="PivotTable1"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Projects by Year">
  <location ref="A4:F111" firstHeaderRow="0" firstDataRow="1" firstDataCol="1" rowPageCount="1" colPageCount="1"/>
  <pivotFields count="16">
    <pivotField axis="axisRow" showAll="0">
      <items count="11">
        <item x="0"/>
        <item x="1"/>
        <item x="2"/>
        <item x="3"/>
        <item x="4"/>
        <item x="5"/>
        <item x="6"/>
        <item x="7"/>
        <item x="8"/>
        <item x="9"/>
        <item t="default"/>
      </items>
    </pivotField>
    <pivotField numFmtId="14" showAll="0"/>
    <pivotField axis="axisPage" showAll="0">
      <items count="6">
        <item x="3"/>
        <item x="2"/>
        <item x="1"/>
        <item x="0"/>
        <item m="1" x="4"/>
        <item t="default"/>
      </items>
    </pivotField>
    <pivotField showAll="0"/>
    <pivotField axis="axisRow" showAll="0">
      <items count="291">
        <item x="121"/>
        <item x="134"/>
        <item x="133"/>
        <item x="187"/>
        <item x="122"/>
        <item x="89"/>
        <item x="135"/>
        <item x="31"/>
        <item x="126"/>
        <item x="123"/>
        <item x="124"/>
        <item x="117"/>
        <item x="132"/>
        <item x="11"/>
        <item x="0"/>
        <item x="8"/>
        <item x="10"/>
        <item x="12"/>
        <item x="19"/>
        <item x="5"/>
        <item x="150"/>
        <item x="158"/>
        <item x="39"/>
        <item x="34"/>
        <item x="32"/>
        <item x="2"/>
        <item x="4"/>
        <item m="1" x="276"/>
        <item x="7"/>
        <item x="20"/>
        <item x="41"/>
        <item x="30"/>
        <item x="71"/>
        <item x="29"/>
        <item x="88"/>
        <item x="28"/>
        <item x="49"/>
        <item x="26"/>
        <item x="72"/>
        <item x="70"/>
        <item x="114"/>
        <item x="87"/>
        <item x="119"/>
        <item x="113"/>
        <item x="112"/>
        <item x="85"/>
        <item x="69"/>
        <item x="91"/>
        <item x="86"/>
        <item x="48"/>
        <item x="47"/>
        <item x="84"/>
        <item m="1" x="275"/>
        <item x="27"/>
        <item x="25"/>
        <item m="1" x="271"/>
        <item x="35"/>
        <item x="36"/>
        <item x="154"/>
        <item x="167"/>
        <item x="168"/>
        <item x="33"/>
        <item x="136"/>
        <item x="130"/>
        <item x="50"/>
        <item x="145"/>
        <item x="157"/>
        <item x="146"/>
        <item x="165"/>
        <item x="116"/>
        <item x="166"/>
        <item x="79"/>
        <item x="98"/>
        <item x="104"/>
        <item x="74"/>
        <item x="90"/>
        <item x="55"/>
        <item m="1" x="283"/>
        <item x="56"/>
        <item x="152"/>
        <item m="1" x="272"/>
        <item x="80"/>
        <item x="60"/>
        <item x="107"/>
        <item x="58"/>
        <item m="1" x="287"/>
        <item x="81"/>
        <item m="1" x="289"/>
        <item x="75"/>
        <item x="141"/>
        <item m="1" x="273"/>
        <item x="106"/>
        <item x="62"/>
        <item x="99"/>
        <item x="169"/>
        <item x="78"/>
        <item m="1" x="269"/>
        <item m="1" x="281"/>
        <item x="108"/>
        <item x="140"/>
        <item x="100"/>
        <item m="1" x="285"/>
        <item m="1" x="284"/>
        <item m="1" x="288"/>
        <item x="77"/>
        <item x="82"/>
        <item x="102"/>
        <item x="83"/>
        <item x="111"/>
        <item x="110"/>
        <item x="109"/>
        <item x="16"/>
        <item x="160"/>
        <item m="1" x="270"/>
        <item m="1" x="280"/>
        <item x="17"/>
        <item x="18"/>
        <item x="15"/>
        <item x="3"/>
        <item x="21"/>
        <item x="163"/>
        <item x="161"/>
        <item x="147"/>
        <item x="44"/>
        <item x="73"/>
        <item x="66"/>
        <item x="65"/>
        <item m="1" x="274"/>
        <item x="68"/>
        <item x="40"/>
        <item x="43"/>
        <item x="1"/>
        <item x="6"/>
        <item x="46"/>
        <item x="172"/>
        <item x="115"/>
        <item x="118"/>
        <item x="22"/>
        <item x="45"/>
        <item x="42"/>
        <item x="13"/>
        <item x="37"/>
        <item x="38"/>
        <item x="57"/>
        <item x="142"/>
        <item x="143"/>
        <item x="162"/>
        <item x="164"/>
        <item x="144"/>
        <item x="76"/>
        <item x="149"/>
        <item x="9"/>
        <item x="14"/>
        <item x="23"/>
        <item x="24"/>
        <item x="67"/>
        <item m="1" x="278"/>
        <item x="63"/>
        <item x="64"/>
        <item x="61"/>
        <item x="59"/>
        <item x="103"/>
        <item x="105"/>
        <item x="153"/>
        <item x="170"/>
        <item x="148"/>
        <item x="155"/>
        <item x="156"/>
        <item x="159"/>
        <item x="173"/>
        <item x="174"/>
        <item x="176"/>
        <item x="177"/>
        <item m="1" x="277"/>
        <item x="179"/>
        <item x="180"/>
        <item m="1" x="279"/>
        <item x="137"/>
        <item x="181"/>
        <item x="183"/>
        <item x="182"/>
        <item x="184"/>
        <item x="185"/>
        <item x="139"/>
        <item x="138"/>
        <item x="186"/>
        <item m="1" x="282"/>
        <item m="1" x="286"/>
        <item x="120"/>
        <item x="101"/>
        <item x="151"/>
        <item x="171"/>
        <item x="188"/>
        <item x="189"/>
        <item x="190"/>
        <item x="191"/>
        <item x="51"/>
        <item x="52"/>
        <item x="53"/>
        <item x="54"/>
        <item x="92"/>
        <item x="93"/>
        <item x="94"/>
        <item x="95"/>
        <item x="96"/>
        <item x="97"/>
        <item x="125"/>
        <item x="127"/>
        <item x="128"/>
        <item x="129"/>
        <item x="131"/>
        <item x="175"/>
        <item x="178"/>
        <item x="192"/>
        <item x="193"/>
        <item x="194"/>
        <item x="195"/>
        <item x="196"/>
        <item x="197"/>
        <item x="198"/>
        <item x="213"/>
        <item x="214"/>
        <item x="215"/>
        <item x="216"/>
        <item x="217"/>
        <item x="218"/>
        <item m="1" x="268"/>
        <item x="219"/>
        <item x="220"/>
        <item x="221"/>
        <item x="222"/>
        <item x="223"/>
        <item x="224"/>
        <item x="225"/>
        <item x="226"/>
        <item x="227"/>
        <item x="228"/>
        <item x="229"/>
        <item x="230"/>
        <item x="231"/>
        <item x="232"/>
        <item x="233"/>
        <item x="199"/>
        <item x="200"/>
        <item x="201"/>
        <item x="202"/>
        <item x="203"/>
        <item x="204"/>
        <item x="205"/>
        <item x="206"/>
        <item x="207"/>
        <item x="208"/>
        <item x="209"/>
        <item x="210"/>
        <item x="211"/>
        <item x="212"/>
        <item x="234"/>
        <item x="235"/>
        <item x="236"/>
        <item x="237"/>
        <item x="238"/>
        <item x="239"/>
        <item x="240"/>
        <item x="241"/>
        <item x="242"/>
        <item x="243"/>
        <item x="244"/>
        <item x="245"/>
        <item x="246"/>
        <item x="247"/>
        <item x="248"/>
        <item x="249"/>
        <item x="250"/>
        <item x="251"/>
        <item x="258"/>
        <item x="259"/>
        <item x="260"/>
        <item x="261"/>
        <item x="262"/>
        <item x="263"/>
        <item x="264"/>
        <item x="265"/>
        <item x="266"/>
        <item x="267"/>
        <item x="252"/>
        <item x="253"/>
        <item x="254"/>
        <item x="255"/>
        <item x="256"/>
        <item x="257"/>
        <item t="default"/>
      </items>
    </pivotField>
    <pivotField dataField="1" showAll="0"/>
    <pivotField dataField="1" showAll="0"/>
    <pivotField dataField="1" showAll="0"/>
    <pivotField dataField="1" showAll="0"/>
    <pivotField dataField="1" showAll="0"/>
    <pivotField numFmtId="164" showAll="0"/>
    <pivotField showAll="0"/>
    <pivotField axis="axisRow" showAll="0">
      <items count="141">
        <item x="60"/>
        <item x="61"/>
        <item x="62"/>
        <item x="31"/>
        <item x="70"/>
        <item x="33"/>
        <item x="55"/>
        <item x="41"/>
        <item x="1"/>
        <item x="6"/>
        <item x="42"/>
        <item x="43"/>
        <item x="29"/>
        <item x="36"/>
        <item x="37"/>
        <item x="45"/>
        <item x="49"/>
        <item x="68"/>
        <item x="59"/>
        <item x="2"/>
        <item x="3"/>
        <item x="4"/>
        <item x="5"/>
        <item x="0"/>
        <item x="7"/>
        <item x="8"/>
        <item x="9"/>
        <item x="12"/>
        <item x="11"/>
        <item x="13"/>
        <item x="10"/>
        <item x="14"/>
        <item x="15"/>
        <item x="18"/>
        <item x="19"/>
        <item x="20"/>
        <item x="21"/>
        <item x="22"/>
        <item x="23"/>
        <item x="17"/>
        <item x="32"/>
        <item x="24"/>
        <item x="25"/>
        <item x="35"/>
        <item x="34"/>
        <item x="38"/>
        <item x="30"/>
        <item x="44"/>
        <item x="40"/>
        <item x="51"/>
        <item x="52"/>
        <item x="47"/>
        <item x="48"/>
        <item x="63"/>
        <item x="50"/>
        <item x="53"/>
        <item x="69"/>
        <item x="72"/>
        <item x="81"/>
        <item x="67"/>
        <item x="28"/>
        <item x="16"/>
        <item x="26"/>
        <item x="27"/>
        <item x="73"/>
        <item x="74"/>
        <item x="64"/>
        <item x="75"/>
        <item x="77"/>
        <item x="76"/>
        <item x="78"/>
        <item x="79"/>
        <item x="66"/>
        <item x="65"/>
        <item x="80"/>
        <item m="1" x="139"/>
        <item x="71"/>
        <item x="82"/>
        <item x="39"/>
        <item x="46"/>
        <item x="54"/>
        <item x="56"/>
        <item x="57"/>
        <item x="58"/>
        <item x="83"/>
        <item x="84"/>
        <item x="85"/>
        <item x="86"/>
        <item x="87"/>
        <item x="88"/>
        <item x="90"/>
        <item x="91"/>
        <item x="92"/>
        <item x="93"/>
        <item x="94"/>
        <item x="95"/>
        <item x="96"/>
        <item x="97"/>
        <item x="98"/>
        <item x="99"/>
        <item x="100"/>
        <item x="101"/>
        <item x="102"/>
        <item x="103"/>
        <item x="104"/>
        <item x="105"/>
        <item x="106"/>
        <item x="107"/>
        <item m="1" x="138"/>
        <item x="89"/>
        <item x="108"/>
        <item x="109"/>
        <item x="110"/>
        <item x="111"/>
        <item x="112"/>
        <item x="113"/>
        <item x="114"/>
        <item x="115"/>
        <item x="116"/>
        <item x="117"/>
        <item x="118"/>
        <item x="119"/>
        <item x="120"/>
        <item x="121"/>
        <item x="122"/>
        <item x="123"/>
        <item x="124"/>
        <item x="125"/>
        <item x="126"/>
        <item x="127"/>
        <item x="129"/>
        <item x="130"/>
        <item x="131"/>
        <item x="132"/>
        <item x="133"/>
        <item x="134"/>
        <item x="135"/>
        <item x="136"/>
        <item x="137"/>
        <item x="128"/>
        <item t="default"/>
      </items>
    </pivotField>
    <pivotField showAll="0"/>
    <pivotField showAll="0"/>
    <pivotField showAll="0"/>
  </pivotFields>
  <rowFields count="3">
    <field x="0"/>
    <field x="4"/>
    <field x="12"/>
  </rowFields>
  <rowItems count="107">
    <i>
      <x/>
    </i>
    <i r="1">
      <x v="131"/>
    </i>
    <i r="2">
      <x v="8"/>
    </i>
    <i>
      <x v="1"/>
    </i>
    <i r="1">
      <x v="28"/>
    </i>
    <i r="2">
      <x v="24"/>
    </i>
    <i r="1">
      <x v="132"/>
    </i>
    <i r="2">
      <x v="9"/>
    </i>
    <i>
      <x v="2"/>
    </i>
    <i r="1">
      <x v="28"/>
    </i>
    <i r="2">
      <x v="28"/>
    </i>
    <i>
      <x v="3"/>
    </i>
    <i r="1">
      <x v="28"/>
    </i>
    <i r="2">
      <x v="34"/>
    </i>
    <i r="1">
      <x v="29"/>
    </i>
    <i r="2">
      <x v="36"/>
    </i>
    <i>
      <x v="4"/>
    </i>
    <i r="1">
      <x v="28"/>
    </i>
    <i r="2">
      <x v="40"/>
    </i>
    <i r="1">
      <x v="30"/>
    </i>
    <i r="2">
      <x v="43"/>
    </i>
    <i r="1">
      <x v="129"/>
    </i>
    <i r="2">
      <x v="13"/>
    </i>
    <i r="1">
      <x v="130"/>
    </i>
    <i r="2">
      <x v="14"/>
    </i>
    <i r="1">
      <x v="139"/>
    </i>
    <i r="2">
      <x v="43"/>
    </i>
    <i r="1">
      <x v="196"/>
    </i>
    <i r="2">
      <x v="78"/>
    </i>
    <i r="1">
      <x v="197"/>
    </i>
    <i r="2">
      <x v="45"/>
    </i>
    <i>
      <x v="5"/>
    </i>
    <i r="1">
      <x v="75"/>
    </i>
    <i r="2">
      <x v="15"/>
    </i>
    <i r="1">
      <x v="82"/>
    </i>
    <i r="2">
      <x v="48"/>
    </i>
    <i r="1">
      <x v="159"/>
    </i>
    <i r="2">
      <x v="48"/>
    </i>
    <i r="1">
      <x v="160"/>
    </i>
    <i r="2">
      <x v="48"/>
    </i>
    <i>
      <x v="6"/>
    </i>
    <i r="1">
      <x v="10"/>
    </i>
    <i r="2">
      <x v="52"/>
    </i>
    <i r="1">
      <x v="83"/>
    </i>
    <i r="2">
      <x v="51"/>
    </i>
    <i r="1">
      <x v="91"/>
    </i>
    <i r="2">
      <x v="51"/>
    </i>
    <i r="1">
      <x v="98"/>
    </i>
    <i r="2">
      <x v="51"/>
    </i>
    <i r="1">
      <x v="100"/>
    </i>
    <i r="2">
      <x v="51"/>
    </i>
    <i r="1">
      <x v="161"/>
    </i>
    <i r="2">
      <x v="51"/>
    </i>
    <i r="1">
      <x v="162"/>
    </i>
    <i r="2">
      <x v="51"/>
    </i>
    <i r="1">
      <x v="177"/>
    </i>
    <i r="2">
      <x v="66"/>
    </i>
    <i r="1">
      <x v="184"/>
    </i>
    <i r="2">
      <x v="73"/>
    </i>
    <i>
      <x v="7"/>
    </i>
    <i r="1">
      <x v="68"/>
    </i>
    <i r="2">
      <x v="56"/>
    </i>
    <i r="1">
      <x v="70"/>
    </i>
    <i r="2">
      <x v="56"/>
    </i>
    <i r="1">
      <x v="134"/>
    </i>
    <i r="2">
      <x v="57"/>
    </i>
    <i r="1">
      <x v="146"/>
    </i>
    <i r="2">
      <x v="17"/>
    </i>
    <i r="1">
      <x v="147"/>
    </i>
    <i r="2">
      <x v="56"/>
    </i>
    <i r="1">
      <x v="178"/>
    </i>
    <i r="2">
      <x v="67"/>
    </i>
    <i r="1">
      <x v="180"/>
    </i>
    <i r="2">
      <x v="69"/>
    </i>
    <i r="1">
      <x v="182"/>
    </i>
    <i r="2">
      <x v="71"/>
    </i>
    <i r="1">
      <x v="183"/>
    </i>
    <i r="2">
      <x v="72"/>
    </i>
    <i r="1">
      <x v="185"/>
    </i>
    <i r="2">
      <x v="74"/>
    </i>
    <i r="1">
      <x v="192"/>
    </i>
    <i r="2">
      <x v="77"/>
    </i>
    <i r="1">
      <x v="211"/>
    </i>
    <i r="2">
      <x v="65"/>
    </i>
    <i r="1">
      <x v="220"/>
    </i>
    <i r="2">
      <x v="90"/>
    </i>
    <i>
      <x v="8"/>
    </i>
    <i r="1">
      <x v="227"/>
    </i>
    <i r="2">
      <x v="96"/>
    </i>
    <i r="1">
      <x v="234"/>
    </i>
    <i r="2">
      <x v="102"/>
    </i>
    <i r="1">
      <x v="235"/>
    </i>
    <i r="2">
      <x v="103"/>
    </i>
    <i r="1">
      <x v="242"/>
    </i>
    <i r="2">
      <x v="109"/>
    </i>
    <i r="1">
      <x v="253"/>
    </i>
    <i r="2">
      <x v="109"/>
    </i>
    <i r="1">
      <x v="263"/>
    </i>
    <i r="2">
      <x v="119"/>
    </i>
    <i>
      <x v="9"/>
    </i>
    <i r="1">
      <x v="275"/>
    </i>
    <i r="2">
      <x v="130"/>
    </i>
    <i r="1">
      <x v="276"/>
    </i>
    <i r="2">
      <x v="131"/>
    </i>
    <i r="1">
      <x v="278"/>
    </i>
    <i r="2">
      <x v="133"/>
    </i>
    <i t="grand">
      <x/>
    </i>
  </rowItems>
  <colFields count="1">
    <field x="-2"/>
  </colFields>
  <colItems count="5">
    <i>
      <x/>
    </i>
    <i i="1">
      <x v="1"/>
    </i>
    <i i="2">
      <x v="2"/>
    </i>
    <i i="3">
      <x v="3"/>
    </i>
    <i i="4">
      <x v="4"/>
    </i>
  </colItems>
  <pageFields count="1">
    <pageField fld="2" item="2" hier="-1"/>
  </pageFields>
  <dataFields count="5">
    <dataField name="Sum of MOA Areawide General Fund" fld="5" baseField="0" baseItem="0" numFmtId="44"/>
    <dataField name="Sum of Alcohol Tax" fld="6" baseField="0" baseItem="0" numFmtId="44"/>
    <dataField name="Sum of Federal COVID Relief" fld="7" baseField="0" baseItem="0" numFmtId="44"/>
    <dataField name="Sum of Pass Through/ Grant" fld="8" baseField="0" baseItem="0" numFmtId="44"/>
    <dataField name="Sum of COVID/FEMA Response Federal Aid" fld="9" baseField="0" baseItem="0" numFmtId="44"/>
  </dataFields>
  <formats count="214">
    <format dxfId="2432">
      <pivotArea field="4" type="button" dataOnly="0" labelOnly="1" outline="0" axis="axisRow" fieldPosition="1"/>
    </format>
    <format dxfId="2431">
      <pivotArea outline="0" collapsedLevelsAreSubtotals="1" fieldPosition="0">
        <references count="1">
          <reference field="4294967294" count="5" selected="0">
            <x v="0"/>
            <x v="1"/>
            <x v="2"/>
            <x v="3"/>
            <x v="4"/>
          </reference>
        </references>
      </pivotArea>
    </format>
    <format dxfId="2430">
      <pivotArea dataOnly="0" labelOnly="1" outline="0" fieldPosition="0">
        <references count="1">
          <reference field="4294967294" count="5">
            <x v="0"/>
            <x v="1"/>
            <x v="2"/>
            <x v="3"/>
            <x v="4"/>
          </reference>
        </references>
      </pivotArea>
    </format>
    <format dxfId="2429">
      <pivotArea dataOnly="0" labelOnly="1" outline="0" fieldPosition="0">
        <references count="1">
          <reference field="4294967294" count="5">
            <x v="0"/>
            <x v="1"/>
            <x v="2"/>
            <x v="3"/>
            <x v="4"/>
          </reference>
        </references>
      </pivotArea>
    </format>
    <format dxfId="2428">
      <pivotArea dataOnly="0" labelOnly="1" outline="0" fieldPosition="0">
        <references count="1">
          <reference field="4294967294" count="5">
            <x v="0"/>
            <x v="1"/>
            <x v="2"/>
            <x v="3"/>
            <x v="4"/>
          </reference>
        </references>
      </pivotArea>
    </format>
    <format dxfId="2427">
      <pivotArea dataOnly="0" labelOnly="1" fieldPosition="0">
        <references count="2">
          <reference field="0" count="1" selected="0">
            <x v="5"/>
          </reference>
          <reference field="4" count="4">
            <x v="75"/>
            <x v="82"/>
            <x v="101"/>
            <x v="103"/>
          </reference>
        </references>
      </pivotArea>
    </format>
    <format dxfId="2426">
      <pivotArea dataOnly="0" labelOnly="1" fieldPosition="0">
        <references count="2">
          <reference field="0" count="1" selected="0">
            <x v="6"/>
          </reference>
          <reference field="4" count="6">
            <x v="83"/>
            <x v="85"/>
            <x v="91"/>
            <x v="96"/>
            <x v="98"/>
            <x v="101"/>
          </reference>
        </references>
      </pivotArea>
    </format>
    <format dxfId="2425">
      <pivotArea dataOnly="0" labelOnly="1" fieldPosition="0">
        <references count="3">
          <reference field="0" count="1" selected="0">
            <x v="5"/>
          </reference>
          <reference field="4" count="1" selected="0">
            <x v="103"/>
          </reference>
          <reference field="12" count="1">
            <x v="48"/>
          </reference>
        </references>
      </pivotArea>
    </format>
    <format dxfId="2424">
      <pivotArea dataOnly="0" labelOnly="1" fieldPosition="0">
        <references count="3">
          <reference field="0" count="1" selected="0">
            <x v="6"/>
          </reference>
          <reference field="4" count="1" selected="0">
            <x v="85"/>
          </reference>
          <reference field="12" count="1">
            <x v="51"/>
          </reference>
        </references>
      </pivotArea>
    </format>
    <format dxfId="2423">
      <pivotArea dataOnly="0" labelOnly="1" fieldPosition="0">
        <references count="3">
          <reference field="0" count="1" selected="0">
            <x v="6"/>
          </reference>
          <reference field="4" count="1" selected="0">
            <x v="96"/>
          </reference>
          <reference field="12" count="1">
            <x v="51"/>
          </reference>
        </references>
      </pivotArea>
    </format>
    <format dxfId="2422">
      <pivotArea dataOnly="0" labelOnly="1" fieldPosition="0">
        <references count="3">
          <reference field="0" count="1" selected="0">
            <x v="6"/>
          </reference>
          <reference field="4" count="1" selected="0">
            <x v="101"/>
          </reference>
          <reference field="12" count="1">
            <x v="51"/>
          </reference>
        </references>
      </pivotArea>
    </format>
    <format dxfId="2421">
      <pivotArea dataOnly="0" labelOnly="1" fieldPosition="0">
        <references count="2">
          <reference field="0" count="1" selected="0">
            <x v="5"/>
          </reference>
          <reference field="4" count="4">
            <x v="75"/>
            <x v="82"/>
            <x v="101"/>
            <x v="103"/>
          </reference>
        </references>
      </pivotArea>
    </format>
    <format dxfId="2420">
      <pivotArea dataOnly="0" labelOnly="1" fieldPosition="0">
        <references count="2">
          <reference field="0" count="1" selected="0">
            <x v="6"/>
          </reference>
          <reference field="4" count="6">
            <x v="83"/>
            <x v="85"/>
            <x v="91"/>
            <x v="96"/>
            <x v="98"/>
            <x v="101"/>
          </reference>
        </references>
      </pivotArea>
    </format>
    <format dxfId="2419">
      <pivotArea dataOnly="0" labelOnly="1" fieldPosition="0">
        <references count="3">
          <reference field="0" count="1" selected="0">
            <x v="5"/>
          </reference>
          <reference field="4" count="1" selected="0">
            <x v="103"/>
          </reference>
          <reference field="12" count="1">
            <x v="48"/>
          </reference>
        </references>
      </pivotArea>
    </format>
    <format dxfId="2418">
      <pivotArea dataOnly="0" labelOnly="1" fieldPosition="0">
        <references count="3">
          <reference field="0" count="1" selected="0">
            <x v="6"/>
          </reference>
          <reference field="4" count="1" selected="0">
            <x v="85"/>
          </reference>
          <reference field="12" count="1">
            <x v="51"/>
          </reference>
        </references>
      </pivotArea>
    </format>
    <format dxfId="2417">
      <pivotArea dataOnly="0" labelOnly="1" fieldPosition="0">
        <references count="3">
          <reference field="0" count="1" selected="0">
            <x v="6"/>
          </reference>
          <reference field="4" count="1" selected="0">
            <x v="96"/>
          </reference>
          <reference field="12" count="1">
            <x v="51"/>
          </reference>
        </references>
      </pivotArea>
    </format>
    <format dxfId="2416">
      <pivotArea dataOnly="0" labelOnly="1" fieldPosition="0">
        <references count="3">
          <reference field="0" count="1" selected="0">
            <x v="6"/>
          </reference>
          <reference field="4" count="1" selected="0">
            <x v="101"/>
          </reference>
          <reference field="12" count="1">
            <x v="51"/>
          </reference>
        </references>
      </pivotArea>
    </format>
    <format dxfId="2415">
      <pivotArea field="0" type="button" dataOnly="0" labelOnly="1" outline="0" axis="axisRow" fieldPosition="0"/>
    </format>
    <format dxfId="2414">
      <pivotArea dataOnly="0" labelOnly="1" fieldPosition="0">
        <references count="1">
          <reference field="0" count="0"/>
        </references>
      </pivotArea>
    </format>
    <format dxfId="2413">
      <pivotArea dataOnly="0" labelOnly="1" grandRow="1" outline="0" fieldPosition="0"/>
    </format>
    <format dxfId="2412">
      <pivotArea dataOnly="0" labelOnly="1" fieldPosition="0">
        <references count="2">
          <reference field="0" count="1" selected="0">
            <x v="0"/>
          </reference>
          <reference field="4" count="6">
            <x v="14"/>
            <x v="19"/>
            <x v="25"/>
            <x v="26"/>
            <x v="118"/>
            <x v="131"/>
          </reference>
        </references>
      </pivotArea>
    </format>
    <format dxfId="2411">
      <pivotArea dataOnly="0" labelOnly="1" fieldPosition="0">
        <references count="2">
          <reference field="0" count="1" selected="0">
            <x v="1"/>
          </reference>
          <reference field="4" count="5">
            <x v="15"/>
            <x v="28"/>
            <x v="118"/>
            <x v="132"/>
            <x v="151"/>
          </reference>
        </references>
      </pivotArea>
    </format>
    <format dxfId="2410">
      <pivotArea dataOnly="0" labelOnly="1" fieldPosition="0">
        <references count="2">
          <reference field="0" count="1" selected="0">
            <x v="2"/>
          </reference>
          <reference field="4" count="6">
            <x v="13"/>
            <x v="16"/>
            <x v="17"/>
            <x v="28"/>
            <x v="118"/>
            <x v="140"/>
          </reference>
        </references>
      </pivotArea>
    </format>
    <format dxfId="2409">
      <pivotArea dataOnly="0" labelOnly="1" fieldPosition="0">
        <references count="2">
          <reference field="0" count="1" selected="0">
            <x v="3"/>
          </reference>
          <reference field="4" count="10">
            <x v="18"/>
            <x v="25"/>
            <x v="28"/>
            <x v="29"/>
            <x v="111"/>
            <x v="115"/>
            <x v="116"/>
            <x v="117"/>
            <x v="119"/>
            <x v="152"/>
          </reference>
        </references>
      </pivotArea>
    </format>
    <format dxfId="2408">
      <pivotArea dataOnly="0" labelOnly="1" fieldPosition="0">
        <references count="2">
          <reference field="0" count="1" selected="0">
            <x v="4"/>
          </reference>
          <reference field="4" count="31">
            <x v="7"/>
            <x v="22"/>
            <x v="23"/>
            <x v="24"/>
            <x v="25"/>
            <x v="28"/>
            <x v="30"/>
            <x v="31"/>
            <x v="33"/>
            <x v="35"/>
            <x v="36"/>
            <x v="37"/>
            <x v="49"/>
            <x v="50"/>
            <x v="53"/>
            <x v="54"/>
            <x v="56"/>
            <x v="57"/>
            <x v="61"/>
            <x v="64"/>
            <x v="123"/>
            <x v="129"/>
            <x v="130"/>
            <x v="133"/>
            <x v="137"/>
            <x v="138"/>
            <x v="139"/>
            <x v="141"/>
            <x v="142"/>
            <x v="153"/>
            <x v="154"/>
          </reference>
        </references>
      </pivotArea>
    </format>
    <format dxfId="2407">
      <pivotArea dataOnly="0" labelOnly="1" fieldPosition="0">
        <references count="2">
          <reference field="0" count="1" selected="0">
            <x v="5"/>
          </reference>
          <reference field="4" count="39">
            <x v="5"/>
            <x v="32"/>
            <x v="34"/>
            <x v="38"/>
            <x v="39"/>
            <x v="41"/>
            <x v="45"/>
            <x v="46"/>
            <x v="47"/>
            <x v="48"/>
            <x v="51"/>
            <x v="71"/>
            <x v="74"/>
            <x v="75"/>
            <x v="76"/>
            <x v="78"/>
            <x v="81"/>
            <x v="82"/>
            <x v="84"/>
            <x v="86"/>
            <x v="88"/>
            <x v="92"/>
            <x v="95"/>
            <x v="101"/>
            <x v="104"/>
            <x v="105"/>
            <x v="107"/>
            <x v="123"/>
            <x v="124"/>
            <x v="125"/>
            <x v="126"/>
            <x v="128"/>
            <x v="143"/>
            <x v="149"/>
            <x v="154"/>
            <x v="155"/>
            <x v="157"/>
            <x v="158"/>
            <x v="159"/>
          </reference>
        </references>
      </pivotArea>
    </format>
    <format dxfId="2406">
      <pivotArea dataOnly="0" labelOnly="1" fieldPosition="0">
        <references count="2">
          <reference field="0" count="1" selected="0">
            <x v="6"/>
          </reference>
          <reference field="4" count="36">
            <x v="0"/>
            <x v="1"/>
            <x v="2"/>
            <x v="4"/>
            <x v="6"/>
            <x v="8"/>
            <x v="9"/>
            <x v="10"/>
            <x v="11"/>
            <x v="12"/>
            <x v="40"/>
            <x v="42"/>
            <x v="43"/>
            <x v="44"/>
            <x v="52"/>
            <x v="62"/>
            <x v="63"/>
            <x v="69"/>
            <x v="72"/>
            <x v="73"/>
            <x v="83"/>
            <x v="91"/>
            <x v="93"/>
            <x v="98"/>
            <x v="100"/>
            <x v="106"/>
            <x v="108"/>
            <x v="109"/>
            <x v="110"/>
            <x v="135"/>
            <x v="136"/>
            <x v="154"/>
            <x v="155"/>
            <x v="160"/>
            <x v="161"/>
            <x v="162"/>
          </reference>
        </references>
      </pivotArea>
    </format>
    <format dxfId="2405">
      <pivotArea dataOnly="0" labelOnly="1" fieldPosition="0">
        <references count="2">
          <reference field="0" count="1" selected="0">
            <x v="7"/>
          </reference>
          <reference field="4" count="50">
            <x v="3"/>
            <x v="20"/>
            <x v="21"/>
            <x v="55"/>
            <x v="58"/>
            <x v="59"/>
            <x v="60"/>
            <x v="65"/>
            <x v="66"/>
            <x v="67"/>
            <x v="68"/>
            <x v="70"/>
            <x v="79"/>
            <x v="89"/>
            <x v="94"/>
            <x v="99"/>
            <x v="112"/>
            <x v="120"/>
            <x v="121"/>
            <x v="122"/>
            <x v="134"/>
            <x v="144"/>
            <x v="145"/>
            <x v="146"/>
            <x v="147"/>
            <x v="148"/>
            <x v="150"/>
            <x v="154"/>
            <x v="155"/>
            <x v="163"/>
            <x v="164"/>
            <x v="165"/>
            <x v="166"/>
            <x v="167"/>
            <x v="168"/>
            <x v="169"/>
            <x v="170"/>
            <x v="171"/>
            <x v="172"/>
            <x v="173"/>
            <x v="174"/>
            <x v="175"/>
            <x v="176"/>
            <x v="178"/>
            <x v="179"/>
            <x v="180"/>
            <x v="181"/>
            <x v="182"/>
            <x v="183"/>
            <x v="184"/>
          </reference>
        </references>
      </pivotArea>
    </format>
    <format dxfId="2404">
      <pivotArea dataOnly="0" labelOnly="1" fieldPosition="0">
        <references count="2">
          <reference field="0" count="1" selected="0">
            <x v="7"/>
          </reference>
          <reference field="4" count="2">
            <x v="185"/>
            <x v="186"/>
          </reference>
        </references>
      </pivotArea>
    </format>
    <format dxfId="2403">
      <pivotArea dataOnly="0" labelOnly="1" fieldPosition="0">
        <references count="3">
          <reference field="0" count="1" selected="0">
            <x v="0"/>
          </reference>
          <reference field="4" count="1" selected="0">
            <x v="14"/>
          </reference>
          <reference field="12" count="1">
            <x v="23"/>
          </reference>
        </references>
      </pivotArea>
    </format>
    <format dxfId="2402">
      <pivotArea dataOnly="0" labelOnly="1" fieldPosition="0">
        <references count="3">
          <reference field="0" count="1" selected="0">
            <x v="0"/>
          </reference>
          <reference field="4" count="1" selected="0">
            <x v="19"/>
          </reference>
          <reference field="12" count="1">
            <x v="22"/>
          </reference>
        </references>
      </pivotArea>
    </format>
    <format dxfId="2401">
      <pivotArea dataOnly="0" labelOnly="1" fieldPosition="0">
        <references count="3">
          <reference field="0" count="1" selected="0">
            <x v="0"/>
          </reference>
          <reference field="4" count="1" selected="0">
            <x v="25"/>
          </reference>
          <reference field="12" count="1">
            <x v="19"/>
          </reference>
        </references>
      </pivotArea>
    </format>
    <format dxfId="2400">
      <pivotArea dataOnly="0" labelOnly="1" fieldPosition="0">
        <references count="3">
          <reference field="0" count="1" selected="0">
            <x v="0"/>
          </reference>
          <reference field="4" count="1" selected="0">
            <x v="26"/>
          </reference>
          <reference field="12" count="1">
            <x v="21"/>
          </reference>
        </references>
      </pivotArea>
    </format>
    <format dxfId="2399">
      <pivotArea dataOnly="0" labelOnly="1" fieldPosition="0">
        <references count="3">
          <reference field="0" count="1" selected="0">
            <x v="0"/>
          </reference>
          <reference field="4" count="1" selected="0">
            <x v="118"/>
          </reference>
          <reference field="12" count="1">
            <x v="20"/>
          </reference>
        </references>
      </pivotArea>
    </format>
    <format dxfId="2398">
      <pivotArea dataOnly="0" labelOnly="1" fieldPosition="0">
        <references count="3">
          <reference field="0" count="1" selected="0">
            <x v="0"/>
          </reference>
          <reference field="4" count="1" selected="0">
            <x v="131"/>
          </reference>
          <reference field="12" count="1">
            <x v="8"/>
          </reference>
        </references>
      </pivotArea>
    </format>
    <format dxfId="2397">
      <pivotArea dataOnly="0" labelOnly="1" fieldPosition="0">
        <references count="3">
          <reference field="0" count="1" selected="0">
            <x v="1"/>
          </reference>
          <reference field="4" count="1" selected="0">
            <x v="15"/>
          </reference>
          <reference field="12" count="1">
            <x v="25"/>
          </reference>
        </references>
      </pivotArea>
    </format>
    <format dxfId="2396">
      <pivotArea dataOnly="0" labelOnly="1" fieldPosition="0">
        <references count="3">
          <reference field="0" count="1" selected="0">
            <x v="1"/>
          </reference>
          <reference field="4" count="1" selected="0">
            <x v="28"/>
          </reference>
          <reference field="12" count="1">
            <x v="24"/>
          </reference>
        </references>
      </pivotArea>
    </format>
    <format dxfId="2395">
      <pivotArea dataOnly="0" labelOnly="1" fieldPosition="0">
        <references count="3">
          <reference field="0" count="1" selected="0">
            <x v="1"/>
          </reference>
          <reference field="4" count="1" selected="0">
            <x v="118"/>
          </reference>
          <reference field="12" count="1">
            <x v="26"/>
          </reference>
        </references>
      </pivotArea>
    </format>
    <format dxfId="2394">
      <pivotArea dataOnly="0" labelOnly="1" fieldPosition="0">
        <references count="3">
          <reference field="0" count="1" selected="0">
            <x v="1"/>
          </reference>
          <reference field="4" count="1" selected="0">
            <x v="132"/>
          </reference>
          <reference field="12" count="1">
            <x v="9"/>
          </reference>
        </references>
      </pivotArea>
    </format>
    <format dxfId="2393">
      <pivotArea dataOnly="0" labelOnly="1" fieldPosition="0">
        <references count="3">
          <reference field="0" count="1" selected="0">
            <x v="1"/>
          </reference>
          <reference field="4" count="1" selected="0">
            <x v="151"/>
          </reference>
          <reference field="12" count="1">
            <x v="25"/>
          </reference>
        </references>
      </pivotArea>
    </format>
    <format dxfId="2392">
      <pivotArea dataOnly="0" labelOnly="1" fieldPosition="0">
        <references count="3">
          <reference field="0" count="1" selected="0">
            <x v="2"/>
          </reference>
          <reference field="4" count="1" selected="0">
            <x v="13"/>
          </reference>
          <reference field="12" count="1">
            <x v="27"/>
          </reference>
        </references>
      </pivotArea>
    </format>
    <format dxfId="2391">
      <pivotArea dataOnly="0" labelOnly="1" fieldPosition="0">
        <references count="3">
          <reference field="0" count="1" selected="0">
            <x v="2"/>
          </reference>
          <reference field="4" count="1" selected="0">
            <x v="16"/>
          </reference>
          <reference field="12" count="1">
            <x v="30"/>
          </reference>
        </references>
      </pivotArea>
    </format>
    <format dxfId="2390">
      <pivotArea dataOnly="0" labelOnly="1" fieldPosition="0">
        <references count="3">
          <reference field="0" count="1" selected="0">
            <x v="2"/>
          </reference>
          <reference field="4" count="1" selected="0">
            <x v="17"/>
          </reference>
          <reference field="12" count="1">
            <x v="31"/>
          </reference>
        </references>
      </pivotArea>
    </format>
    <format dxfId="2389">
      <pivotArea dataOnly="0" labelOnly="1" fieldPosition="0">
        <references count="3">
          <reference field="0" count="1" selected="0">
            <x v="2"/>
          </reference>
          <reference field="4" count="1" selected="0">
            <x v="28"/>
          </reference>
          <reference field="12" count="1">
            <x v="28"/>
          </reference>
        </references>
      </pivotArea>
    </format>
    <format dxfId="2388">
      <pivotArea dataOnly="0" labelOnly="1" fieldPosition="0">
        <references count="3">
          <reference field="0" count="1" selected="0">
            <x v="2"/>
          </reference>
          <reference field="4" count="1" selected="0">
            <x v="118"/>
          </reference>
          <reference field="12" count="1">
            <x v="29"/>
          </reference>
        </references>
      </pivotArea>
    </format>
    <format dxfId="2387">
      <pivotArea dataOnly="0" labelOnly="1" fieldPosition="0">
        <references count="3">
          <reference field="0" count="1" selected="0">
            <x v="2"/>
          </reference>
          <reference field="4" count="1" selected="0">
            <x v="140"/>
          </reference>
          <reference field="12" count="1">
            <x v="32"/>
          </reference>
        </references>
      </pivotArea>
    </format>
    <format dxfId="2386">
      <pivotArea dataOnly="0" labelOnly="1" fieldPosition="0">
        <references count="3">
          <reference field="0" count="1" selected="0">
            <x v="3"/>
          </reference>
          <reference field="4" count="1" selected="0">
            <x v="18"/>
          </reference>
          <reference field="12" count="1">
            <x v="35"/>
          </reference>
        </references>
      </pivotArea>
    </format>
    <format dxfId="2385">
      <pivotArea dataOnly="0" labelOnly="1" fieldPosition="0">
        <references count="3">
          <reference field="0" count="1" selected="0">
            <x v="3"/>
          </reference>
          <reference field="4" count="1" selected="0">
            <x v="25"/>
          </reference>
          <reference field="12" count="1">
            <x v="37"/>
          </reference>
        </references>
      </pivotArea>
    </format>
    <format dxfId="2384">
      <pivotArea dataOnly="0" labelOnly="1" fieldPosition="0">
        <references count="3">
          <reference field="0" count="1" selected="0">
            <x v="3"/>
          </reference>
          <reference field="4" count="1" selected="0">
            <x v="28"/>
          </reference>
          <reference field="12" count="1">
            <x v="34"/>
          </reference>
        </references>
      </pivotArea>
    </format>
    <format dxfId="2383">
      <pivotArea dataOnly="0" labelOnly="1" fieldPosition="0">
        <references count="3">
          <reference field="0" count="1" selected="0">
            <x v="3"/>
          </reference>
          <reference field="4" count="1" selected="0">
            <x v="29"/>
          </reference>
          <reference field="12" count="1">
            <x v="36"/>
          </reference>
        </references>
      </pivotArea>
    </format>
    <format dxfId="2382">
      <pivotArea dataOnly="0" labelOnly="1" fieldPosition="0">
        <references count="3">
          <reference field="0" count="1" selected="0">
            <x v="3"/>
          </reference>
          <reference field="4" count="1" selected="0">
            <x v="111"/>
          </reference>
          <reference field="12" count="1">
            <x v="33"/>
          </reference>
        </references>
      </pivotArea>
    </format>
    <format dxfId="2381">
      <pivotArea dataOnly="0" labelOnly="1" fieldPosition="0">
        <references count="3">
          <reference field="0" count="1" selected="0">
            <x v="3"/>
          </reference>
          <reference field="4" count="1" selected="0">
            <x v="115"/>
          </reference>
          <reference field="12" count="1">
            <x v="33"/>
          </reference>
        </references>
      </pivotArea>
    </format>
    <format dxfId="2380">
      <pivotArea dataOnly="0" labelOnly="1" fieldPosition="0">
        <references count="3">
          <reference field="0" count="1" selected="0">
            <x v="3"/>
          </reference>
          <reference field="4" count="1" selected="0">
            <x v="116"/>
          </reference>
          <reference field="12" count="1">
            <x v="33"/>
          </reference>
        </references>
      </pivotArea>
    </format>
    <format dxfId="2379">
      <pivotArea dataOnly="0" labelOnly="1" fieldPosition="0">
        <references count="3">
          <reference field="0" count="1" selected="0">
            <x v="3"/>
          </reference>
          <reference field="4" count="1" selected="0">
            <x v="117"/>
          </reference>
          <reference field="12" count="1">
            <x v="39"/>
          </reference>
        </references>
      </pivotArea>
    </format>
    <format dxfId="2378">
      <pivotArea dataOnly="0" labelOnly="1" fieldPosition="0">
        <references count="3">
          <reference field="0" count="1" selected="0">
            <x v="3"/>
          </reference>
          <reference field="4" count="1" selected="0">
            <x v="119"/>
          </reference>
          <reference field="12" count="1">
            <x v="38"/>
          </reference>
        </references>
      </pivotArea>
    </format>
    <format dxfId="2377">
      <pivotArea dataOnly="0" labelOnly="1" fieldPosition="0">
        <references count="3">
          <reference field="0" count="1" selected="0">
            <x v="3"/>
          </reference>
          <reference field="4" count="1" selected="0">
            <x v="152"/>
          </reference>
          <reference field="12" count="1">
            <x v="61"/>
          </reference>
        </references>
      </pivotArea>
    </format>
    <format dxfId="2376">
      <pivotArea dataOnly="0" labelOnly="1" fieldPosition="0">
        <references count="3">
          <reference field="0" count="1" selected="0">
            <x v="4"/>
          </reference>
          <reference field="4" count="1" selected="0">
            <x v="7"/>
          </reference>
          <reference field="12" count="1">
            <x v="12"/>
          </reference>
        </references>
      </pivotArea>
    </format>
    <format dxfId="2375">
      <pivotArea dataOnly="0" labelOnly="1" fieldPosition="0">
        <references count="3">
          <reference field="0" count="1" selected="0">
            <x v="4"/>
          </reference>
          <reference field="4" count="1" selected="0">
            <x v="22"/>
          </reference>
          <reference field="12" count="1">
            <x v="43"/>
          </reference>
        </references>
      </pivotArea>
    </format>
    <format dxfId="2374">
      <pivotArea dataOnly="0" labelOnly="1" fieldPosition="0">
        <references count="3">
          <reference field="0" count="1" selected="0">
            <x v="4"/>
          </reference>
          <reference field="4" count="1" selected="0">
            <x v="23"/>
          </reference>
          <reference field="12" count="1">
            <x v="5"/>
          </reference>
        </references>
      </pivotArea>
    </format>
    <format dxfId="2373">
      <pivotArea dataOnly="0" labelOnly="1" fieldPosition="0">
        <references count="3">
          <reference field="0" count="1" selected="0">
            <x v="4"/>
          </reference>
          <reference field="4" count="1" selected="0">
            <x v="24"/>
          </reference>
          <reference field="12" count="1">
            <x v="46"/>
          </reference>
        </references>
      </pivotArea>
    </format>
    <format dxfId="2372">
      <pivotArea dataOnly="0" labelOnly="1" fieldPosition="0">
        <references count="3">
          <reference field="0" count="1" selected="0">
            <x v="4"/>
          </reference>
          <reference field="4" count="1" selected="0">
            <x v="25"/>
          </reference>
          <reference field="12" count="1">
            <x v="44"/>
          </reference>
        </references>
      </pivotArea>
    </format>
    <format dxfId="2371">
      <pivotArea dataOnly="0" labelOnly="1" fieldPosition="0">
        <references count="3">
          <reference field="0" count="1" selected="0">
            <x v="4"/>
          </reference>
          <reference field="4" count="1" selected="0">
            <x v="28"/>
          </reference>
          <reference field="12" count="1">
            <x v="40"/>
          </reference>
        </references>
      </pivotArea>
    </format>
    <format dxfId="2370">
      <pivotArea dataOnly="0" labelOnly="1" fieldPosition="0">
        <references count="3">
          <reference field="0" count="1" selected="0">
            <x v="4"/>
          </reference>
          <reference field="4" count="1" selected="0">
            <x v="30"/>
          </reference>
          <reference field="12" count="1">
            <x v="43"/>
          </reference>
        </references>
      </pivotArea>
    </format>
    <format dxfId="2369">
      <pivotArea dataOnly="0" labelOnly="1" fieldPosition="0">
        <references count="3">
          <reference field="0" count="1" selected="0">
            <x v="4"/>
          </reference>
          <reference field="4" count="1" selected="0">
            <x v="31"/>
          </reference>
          <reference field="12" count="1">
            <x v="60"/>
          </reference>
        </references>
      </pivotArea>
    </format>
    <format dxfId="2368">
      <pivotArea dataOnly="0" labelOnly="1" fieldPosition="0">
        <references count="3">
          <reference field="0" count="1" selected="0">
            <x v="4"/>
          </reference>
          <reference field="4" count="1" selected="0">
            <x v="33"/>
          </reference>
          <reference field="12" count="1">
            <x v="60"/>
          </reference>
        </references>
      </pivotArea>
    </format>
    <format dxfId="2367">
      <pivotArea dataOnly="0" labelOnly="1" fieldPosition="0">
        <references count="3">
          <reference field="0" count="1" selected="0">
            <x v="4"/>
          </reference>
          <reference field="4" count="1" selected="0">
            <x v="35"/>
          </reference>
          <reference field="12" count="1">
            <x v="60"/>
          </reference>
        </references>
      </pivotArea>
    </format>
    <format dxfId="2366">
      <pivotArea dataOnly="0" labelOnly="1" fieldPosition="0">
        <references count="3">
          <reference field="0" count="1" selected="0">
            <x v="4"/>
          </reference>
          <reference field="4" count="1" selected="0">
            <x v="36"/>
          </reference>
          <reference field="12" count="1">
            <x v="60"/>
          </reference>
        </references>
      </pivotArea>
    </format>
    <format dxfId="2365">
      <pivotArea dataOnly="0" labelOnly="1" fieldPosition="0">
        <references count="3">
          <reference field="0" count="1" selected="0">
            <x v="4"/>
          </reference>
          <reference field="4" count="1" selected="0">
            <x v="37"/>
          </reference>
          <reference field="12" count="1">
            <x v="60"/>
          </reference>
        </references>
      </pivotArea>
    </format>
    <format dxfId="2364">
      <pivotArea dataOnly="0" labelOnly="1" fieldPosition="0">
        <references count="3">
          <reference field="0" count="1" selected="0">
            <x v="4"/>
          </reference>
          <reference field="4" count="1" selected="0">
            <x v="49"/>
          </reference>
          <reference field="12" count="1">
            <x v="60"/>
          </reference>
        </references>
      </pivotArea>
    </format>
    <format dxfId="2363">
      <pivotArea dataOnly="0" labelOnly="1" fieldPosition="0">
        <references count="3">
          <reference field="0" count="1" selected="0">
            <x v="4"/>
          </reference>
          <reference field="4" count="1" selected="0">
            <x v="50"/>
          </reference>
          <reference field="12" count="1">
            <x v="60"/>
          </reference>
        </references>
      </pivotArea>
    </format>
    <format dxfId="2362">
      <pivotArea dataOnly="0" labelOnly="1" fieldPosition="0">
        <references count="3">
          <reference field="0" count="1" selected="0">
            <x v="4"/>
          </reference>
          <reference field="4" count="1" selected="0">
            <x v="53"/>
          </reference>
          <reference field="12" count="1">
            <x v="60"/>
          </reference>
        </references>
      </pivotArea>
    </format>
    <format dxfId="2361">
      <pivotArea dataOnly="0" labelOnly="1" fieldPosition="0">
        <references count="3">
          <reference field="0" count="1" selected="0">
            <x v="4"/>
          </reference>
          <reference field="4" count="1" selected="0">
            <x v="54"/>
          </reference>
          <reference field="12" count="1">
            <x v="60"/>
          </reference>
        </references>
      </pivotArea>
    </format>
    <format dxfId="2360">
      <pivotArea dataOnly="0" labelOnly="1" fieldPosition="0">
        <references count="3">
          <reference field="0" count="1" selected="0">
            <x v="4"/>
          </reference>
          <reference field="4" count="1" selected="0">
            <x v="56"/>
          </reference>
          <reference field="12" count="1">
            <x v="5"/>
          </reference>
        </references>
      </pivotArea>
    </format>
    <format dxfId="2359">
      <pivotArea dataOnly="0" labelOnly="1" fieldPosition="0">
        <references count="3">
          <reference field="0" count="1" selected="0">
            <x v="4"/>
          </reference>
          <reference field="4" count="1" selected="0">
            <x v="57"/>
          </reference>
          <reference field="12" count="1">
            <x v="5"/>
          </reference>
        </references>
      </pivotArea>
    </format>
    <format dxfId="2358">
      <pivotArea dataOnly="0" labelOnly="1" fieldPosition="0">
        <references count="3">
          <reference field="0" count="1" selected="0">
            <x v="4"/>
          </reference>
          <reference field="4" count="1" selected="0">
            <x v="61"/>
          </reference>
          <reference field="12" count="1">
            <x v="3"/>
          </reference>
        </references>
      </pivotArea>
    </format>
    <format dxfId="2357">
      <pivotArea dataOnly="0" labelOnly="1" fieldPosition="0">
        <references count="3">
          <reference field="0" count="1" selected="0">
            <x v="4"/>
          </reference>
          <reference field="4" count="1" selected="0">
            <x v="64"/>
          </reference>
          <reference field="12" count="1">
            <x v="45"/>
          </reference>
        </references>
      </pivotArea>
    </format>
    <format dxfId="2356">
      <pivotArea dataOnly="0" labelOnly="1" fieldPosition="0">
        <references count="3">
          <reference field="0" count="1" selected="0">
            <x v="4"/>
          </reference>
          <reference field="4" count="1" selected="0">
            <x v="123"/>
          </reference>
          <reference field="12" count="1">
            <x v="43"/>
          </reference>
        </references>
      </pivotArea>
    </format>
    <format dxfId="2355">
      <pivotArea dataOnly="0" labelOnly="1" fieldPosition="0">
        <references count="3">
          <reference field="0" count="1" selected="0">
            <x v="4"/>
          </reference>
          <reference field="4" count="1" selected="0">
            <x v="129"/>
          </reference>
          <reference field="12" count="1">
            <x v="13"/>
          </reference>
        </references>
      </pivotArea>
    </format>
    <format dxfId="2354">
      <pivotArea dataOnly="0" labelOnly="1" fieldPosition="0">
        <references count="3">
          <reference field="0" count="1" selected="0">
            <x v="4"/>
          </reference>
          <reference field="4" count="1" selected="0">
            <x v="130"/>
          </reference>
          <reference field="12" count="1">
            <x v="14"/>
          </reference>
        </references>
      </pivotArea>
    </format>
    <format dxfId="2353">
      <pivotArea dataOnly="0" labelOnly="1" fieldPosition="0">
        <references count="3">
          <reference field="0" count="1" selected="0">
            <x v="4"/>
          </reference>
          <reference field="4" count="1" selected="0">
            <x v="133"/>
          </reference>
          <reference field="12" count="1">
            <x v="43"/>
          </reference>
        </references>
      </pivotArea>
    </format>
    <format dxfId="2352">
      <pivotArea dataOnly="0" labelOnly="1" fieldPosition="0">
        <references count="3">
          <reference field="0" count="1" selected="0">
            <x v="4"/>
          </reference>
          <reference field="4" count="1" selected="0">
            <x v="137"/>
          </reference>
          <reference field="12" count="2">
            <x v="41"/>
            <x v="42"/>
          </reference>
        </references>
      </pivotArea>
    </format>
    <format dxfId="2351">
      <pivotArea dataOnly="0" labelOnly="1" fieldPosition="0">
        <references count="3">
          <reference field="0" count="1" selected="0">
            <x v="4"/>
          </reference>
          <reference field="4" count="1" selected="0">
            <x v="138"/>
          </reference>
          <reference field="12" count="1">
            <x v="43"/>
          </reference>
        </references>
      </pivotArea>
    </format>
    <format dxfId="2350">
      <pivotArea dataOnly="0" labelOnly="1" fieldPosition="0">
        <references count="3">
          <reference field="0" count="1" selected="0">
            <x v="4"/>
          </reference>
          <reference field="4" count="1" selected="0">
            <x v="139"/>
          </reference>
          <reference field="12" count="1">
            <x v="43"/>
          </reference>
        </references>
      </pivotArea>
    </format>
    <format dxfId="2349">
      <pivotArea dataOnly="0" labelOnly="1" fieldPosition="0">
        <references count="3">
          <reference field="0" count="1" selected="0">
            <x v="4"/>
          </reference>
          <reference field="4" count="1" selected="0">
            <x v="141"/>
          </reference>
          <reference field="12" count="1">
            <x v="5"/>
          </reference>
        </references>
      </pivotArea>
    </format>
    <format dxfId="2348">
      <pivotArea dataOnly="0" labelOnly="1" fieldPosition="0">
        <references count="3">
          <reference field="0" count="1" selected="0">
            <x v="4"/>
          </reference>
          <reference field="4" count="1" selected="0">
            <x v="142"/>
          </reference>
          <reference field="12" count="1">
            <x v="5"/>
          </reference>
        </references>
      </pivotArea>
    </format>
    <format dxfId="2347">
      <pivotArea dataOnly="0" labelOnly="1" fieldPosition="0">
        <references count="3">
          <reference field="0" count="1" selected="0">
            <x v="4"/>
          </reference>
          <reference field="4" count="1" selected="0">
            <x v="153"/>
          </reference>
          <reference field="12" count="1">
            <x v="62"/>
          </reference>
        </references>
      </pivotArea>
    </format>
    <format dxfId="2346">
      <pivotArea dataOnly="0" labelOnly="1" fieldPosition="0">
        <references count="3">
          <reference field="0" count="1" selected="0">
            <x v="4"/>
          </reference>
          <reference field="4" count="1" selected="0">
            <x v="154"/>
          </reference>
          <reference field="12" count="1">
            <x v="63"/>
          </reference>
        </references>
      </pivotArea>
    </format>
    <format dxfId="2345">
      <pivotArea dataOnly="0" labelOnly="1" fieldPosition="0">
        <references count="3">
          <reference field="0" count="1" selected="0">
            <x v="5"/>
          </reference>
          <reference field="4" count="1" selected="0">
            <x v="5"/>
          </reference>
          <reference field="12" count="1">
            <x v="7"/>
          </reference>
        </references>
      </pivotArea>
    </format>
    <format dxfId="2344">
      <pivotArea dataOnly="0" labelOnly="1" fieldPosition="0">
        <references count="3">
          <reference field="0" count="1" selected="0">
            <x v="5"/>
          </reference>
          <reference field="4" count="1" selected="0">
            <x v="32"/>
          </reference>
          <reference field="12" count="1">
            <x v="60"/>
          </reference>
        </references>
      </pivotArea>
    </format>
    <format dxfId="2343">
      <pivotArea dataOnly="0" labelOnly="1" fieldPosition="0">
        <references count="3">
          <reference field="0" count="1" selected="0">
            <x v="5"/>
          </reference>
          <reference field="4" count="1" selected="0">
            <x v="34"/>
          </reference>
          <reference field="12" count="1">
            <x v="60"/>
          </reference>
        </references>
      </pivotArea>
    </format>
    <format dxfId="2342">
      <pivotArea dataOnly="0" labelOnly="1" fieldPosition="0">
        <references count="3">
          <reference field="0" count="1" selected="0">
            <x v="5"/>
          </reference>
          <reference field="4" count="1" selected="0">
            <x v="38"/>
          </reference>
          <reference field="12" count="1">
            <x v="60"/>
          </reference>
        </references>
      </pivotArea>
    </format>
    <format dxfId="2341">
      <pivotArea dataOnly="0" labelOnly="1" fieldPosition="0">
        <references count="3">
          <reference field="0" count="1" selected="0">
            <x v="5"/>
          </reference>
          <reference field="4" count="1" selected="0">
            <x v="39"/>
          </reference>
          <reference field="12" count="1">
            <x v="60"/>
          </reference>
        </references>
      </pivotArea>
    </format>
    <format dxfId="2340">
      <pivotArea dataOnly="0" labelOnly="1" fieldPosition="0">
        <references count="3">
          <reference field="0" count="1" selected="0">
            <x v="5"/>
          </reference>
          <reference field="4" count="1" selected="0">
            <x v="41"/>
          </reference>
          <reference field="12" count="1">
            <x v="60"/>
          </reference>
        </references>
      </pivotArea>
    </format>
    <format dxfId="2339">
      <pivotArea dataOnly="0" labelOnly="1" fieldPosition="0">
        <references count="3">
          <reference field="0" count="1" selected="0">
            <x v="5"/>
          </reference>
          <reference field="4" count="1" selected="0">
            <x v="45"/>
          </reference>
          <reference field="12" count="1">
            <x v="60"/>
          </reference>
        </references>
      </pivotArea>
    </format>
    <format dxfId="2338">
      <pivotArea dataOnly="0" labelOnly="1" fieldPosition="0">
        <references count="3">
          <reference field="0" count="1" selected="0">
            <x v="5"/>
          </reference>
          <reference field="4" count="1" selected="0">
            <x v="46"/>
          </reference>
          <reference field="12" count="1">
            <x v="60"/>
          </reference>
        </references>
      </pivotArea>
    </format>
    <format dxfId="2337">
      <pivotArea dataOnly="0" labelOnly="1" fieldPosition="0">
        <references count="3">
          <reference field="0" count="1" selected="0">
            <x v="5"/>
          </reference>
          <reference field="4" count="1" selected="0">
            <x v="47"/>
          </reference>
          <reference field="12" count="1">
            <x v="60"/>
          </reference>
        </references>
      </pivotArea>
    </format>
    <format dxfId="2336">
      <pivotArea dataOnly="0" labelOnly="1" fieldPosition="0">
        <references count="3">
          <reference field="0" count="1" selected="0">
            <x v="5"/>
          </reference>
          <reference field="4" count="1" selected="0">
            <x v="48"/>
          </reference>
          <reference field="12" count="1">
            <x v="60"/>
          </reference>
        </references>
      </pivotArea>
    </format>
    <format dxfId="2335">
      <pivotArea dataOnly="0" labelOnly="1" fieldPosition="0">
        <references count="3">
          <reference field="0" count="1" selected="0">
            <x v="5"/>
          </reference>
          <reference field="4" count="1" selected="0">
            <x v="51"/>
          </reference>
          <reference field="12" count="1">
            <x v="60"/>
          </reference>
        </references>
      </pivotArea>
    </format>
    <format dxfId="2334">
      <pivotArea dataOnly="0" labelOnly="1" fieldPosition="0">
        <references count="3">
          <reference field="0" count="1" selected="0">
            <x v="5"/>
          </reference>
          <reference field="4" count="1" selected="0">
            <x v="71"/>
          </reference>
          <reference field="12" count="1">
            <x v="47"/>
          </reference>
        </references>
      </pivotArea>
    </format>
    <format dxfId="2333">
      <pivotArea dataOnly="0" labelOnly="1" fieldPosition="0">
        <references count="3">
          <reference field="0" count="1" selected="0">
            <x v="5"/>
          </reference>
          <reference field="4" count="1" selected="0">
            <x v="74"/>
          </reference>
          <reference field="12" count="1">
            <x v="47"/>
          </reference>
        </references>
      </pivotArea>
    </format>
    <format dxfId="2332">
      <pivotArea dataOnly="0" labelOnly="1" fieldPosition="0">
        <references count="3">
          <reference field="0" count="1" selected="0">
            <x v="5"/>
          </reference>
          <reference field="4" count="1" selected="0">
            <x v="75"/>
          </reference>
          <reference field="12" count="1">
            <x v="15"/>
          </reference>
        </references>
      </pivotArea>
    </format>
    <format dxfId="2331">
      <pivotArea dataOnly="0" labelOnly="1" fieldPosition="0">
        <references count="3">
          <reference field="0" count="1" selected="0">
            <x v="5"/>
          </reference>
          <reference field="4" count="1" selected="0">
            <x v="76"/>
          </reference>
          <reference field="12" count="1">
            <x v="48"/>
          </reference>
        </references>
      </pivotArea>
    </format>
    <format dxfId="2330">
      <pivotArea dataOnly="0" labelOnly="1" fieldPosition="0">
        <references count="3">
          <reference field="0" count="1" selected="0">
            <x v="5"/>
          </reference>
          <reference field="4" count="1" selected="0">
            <x v="78"/>
          </reference>
          <reference field="12" count="1">
            <x v="48"/>
          </reference>
        </references>
      </pivotArea>
    </format>
    <format dxfId="2329">
      <pivotArea dataOnly="0" labelOnly="1" fieldPosition="0">
        <references count="3">
          <reference field="0" count="1" selected="0">
            <x v="5"/>
          </reference>
          <reference field="4" count="1" selected="0">
            <x v="81"/>
          </reference>
          <reference field="12" count="1">
            <x v="47"/>
          </reference>
        </references>
      </pivotArea>
    </format>
    <format dxfId="2328">
      <pivotArea dataOnly="0" labelOnly="1" fieldPosition="0">
        <references count="3">
          <reference field="0" count="1" selected="0">
            <x v="5"/>
          </reference>
          <reference field="4" count="1" selected="0">
            <x v="82"/>
          </reference>
          <reference field="12" count="1">
            <x v="48"/>
          </reference>
        </references>
      </pivotArea>
    </format>
    <format dxfId="2327">
      <pivotArea dataOnly="0" labelOnly="1" fieldPosition="0">
        <references count="3">
          <reference field="0" count="1" selected="0">
            <x v="5"/>
          </reference>
          <reference field="4" count="1" selected="0">
            <x v="84"/>
          </reference>
          <reference field="12" count="1">
            <x v="48"/>
          </reference>
        </references>
      </pivotArea>
    </format>
    <format dxfId="2326">
      <pivotArea dataOnly="0" labelOnly="1" fieldPosition="0">
        <references count="3">
          <reference field="0" count="1" selected="0">
            <x v="5"/>
          </reference>
          <reference field="4" count="1" selected="0">
            <x v="86"/>
          </reference>
          <reference field="12" count="1">
            <x v="47"/>
          </reference>
        </references>
      </pivotArea>
    </format>
    <format dxfId="2325">
      <pivotArea dataOnly="0" labelOnly="1" fieldPosition="0">
        <references count="3">
          <reference field="0" count="1" selected="0">
            <x v="5"/>
          </reference>
          <reference field="4" count="1" selected="0">
            <x v="88"/>
          </reference>
          <reference field="12" count="1">
            <x v="47"/>
          </reference>
        </references>
      </pivotArea>
    </format>
    <format dxfId="2324">
      <pivotArea dataOnly="0" labelOnly="1" fieldPosition="0">
        <references count="3">
          <reference field="0" count="1" selected="0">
            <x v="5"/>
          </reference>
          <reference field="4" count="1" selected="0">
            <x v="92"/>
          </reference>
          <reference field="12" count="1">
            <x v="48"/>
          </reference>
        </references>
      </pivotArea>
    </format>
    <format dxfId="2323">
      <pivotArea dataOnly="0" labelOnly="1" fieldPosition="0">
        <references count="3">
          <reference field="0" count="1" selected="0">
            <x v="5"/>
          </reference>
          <reference field="4" count="1" selected="0">
            <x v="95"/>
          </reference>
          <reference field="12" count="1">
            <x v="47"/>
          </reference>
        </references>
      </pivotArea>
    </format>
    <format dxfId="2322">
      <pivotArea dataOnly="0" labelOnly="1" fieldPosition="0">
        <references count="3">
          <reference field="0" count="1" selected="0">
            <x v="5"/>
          </reference>
          <reference field="4" count="1" selected="0">
            <x v="101"/>
          </reference>
          <reference field="12" count="1">
            <x v="48"/>
          </reference>
        </references>
      </pivotArea>
    </format>
    <format dxfId="2321">
      <pivotArea dataOnly="0" labelOnly="1" fieldPosition="0">
        <references count="3">
          <reference field="0" count="1" selected="0">
            <x v="5"/>
          </reference>
          <reference field="4" count="1" selected="0">
            <x v="104"/>
          </reference>
          <reference field="12" count="1">
            <x v="47"/>
          </reference>
        </references>
      </pivotArea>
    </format>
    <format dxfId="2320">
      <pivotArea dataOnly="0" labelOnly="1" fieldPosition="0">
        <references count="3">
          <reference field="0" count="1" selected="0">
            <x v="5"/>
          </reference>
          <reference field="4" count="1" selected="0">
            <x v="105"/>
          </reference>
          <reference field="12" count="1">
            <x v="47"/>
          </reference>
        </references>
      </pivotArea>
    </format>
    <format dxfId="2319">
      <pivotArea dataOnly="0" labelOnly="1" fieldPosition="0">
        <references count="3">
          <reference field="0" count="1" selected="0">
            <x v="5"/>
          </reference>
          <reference field="4" count="1" selected="0">
            <x v="107"/>
          </reference>
          <reference field="12" count="1">
            <x v="47"/>
          </reference>
        </references>
      </pivotArea>
    </format>
    <format dxfId="2318">
      <pivotArea dataOnly="0" labelOnly="1" fieldPosition="0">
        <references count="3">
          <reference field="0" count="1" selected="0">
            <x v="5"/>
          </reference>
          <reference field="4" count="1" selected="0">
            <x v="123"/>
          </reference>
          <reference field="12" count="1">
            <x v="48"/>
          </reference>
        </references>
      </pivotArea>
    </format>
    <format dxfId="2317">
      <pivotArea dataOnly="0" labelOnly="1" fieldPosition="0">
        <references count="3">
          <reference field="0" count="1" selected="0">
            <x v="5"/>
          </reference>
          <reference field="4" count="1" selected="0">
            <x v="124"/>
          </reference>
          <reference field="12" count="1">
            <x v="11"/>
          </reference>
        </references>
      </pivotArea>
    </format>
    <format dxfId="2316">
      <pivotArea dataOnly="0" labelOnly="1" fieldPosition="0">
        <references count="3">
          <reference field="0" count="1" selected="0">
            <x v="5"/>
          </reference>
          <reference field="4" count="1" selected="0">
            <x v="125"/>
          </reference>
          <reference field="12" count="1">
            <x v="10"/>
          </reference>
        </references>
      </pivotArea>
    </format>
    <format dxfId="2315">
      <pivotArea dataOnly="0" labelOnly="1" fieldPosition="0">
        <references count="3">
          <reference field="0" count="1" selected="0">
            <x v="5"/>
          </reference>
          <reference field="4" count="1" selected="0">
            <x v="126"/>
          </reference>
          <reference field="12" count="1">
            <x v="10"/>
          </reference>
        </references>
      </pivotArea>
    </format>
    <format dxfId="2314">
      <pivotArea dataOnly="0" labelOnly="1" fieldPosition="0">
        <references count="3">
          <reference field="0" count="1" selected="0">
            <x v="5"/>
          </reference>
          <reference field="4" count="1" selected="0">
            <x v="128"/>
          </reference>
          <reference field="12" count="1">
            <x v="10"/>
          </reference>
        </references>
      </pivotArea>
    </format>
    <format dxfId="2313">
      <pivotArea dataOnly="0" labelOnly="1" fieldPosition="0">
        <references count="3">
          <reference field="0" count="1" selected="0">
            <x v="5"/>
          </reference>
          <reference field="4" count="1" selected="0">
            <x v="143"/>
          </reference>
          <reference field="12" count="1">
            <x v="7"/>
          </reference>
        </references>
      </pivotArea>
    </format>
    <format dxfId="2312">
      <pivotArea dataOnly="0" labelOnly="1" fieldPosition="0">
        <references count="3">
          <reference field="0" count="1" selected="0">
            <x v="5"/>
          </reference>
          <reference field="4" count="1" selected="0">
            <x v="149"/>
          </reference>
          <reference field="12" count="1">
            <x v="47"/>
          </reference>
        </references>
      </pivotArea>
    </format>
    <format dxfId="2311">
      <pivotArea dataOnly="0" labelOnly="1" fieldPosition="0">
        <references count="3">
          <reference field="0" count="1" selected="0">
            <x v="5"/>
          </reference>
          <reference field="4" count="1" selected="0">
            <x v="154"/>
          </reference>
          <reference field="12" count="1">
            <x v="10"/>
          </reference>
        </references>
      </pivotArea>
    </format>
    <format dxfId="2310">
      <pivotArea dataOnly="0" labelOnly="1" fieldPosition="0">
        <references count="3">
          <reference field="0" count="1" selected="0">
            <x v="5"/>
          </reference>
          <reference field="4" count="1" selected="0">
            <x v="155"/>
          </reference>
          <reference field="12" count="1">
            <x v="10"/>
          </reference>
        </references>
      </pivotArea>
    </format>
    <format dxfId="2309">
      <pivotArea dataOnly="0" labelOnly="1" fieldPosition="0">
        <references count="3">
          <reference field="0" count="1" selected="0">
            <x v="5"/>
          </reference>
          <reference field="4" count="1" selected="0">
            <x v="157"/>
          </reference>
          <reference field="12" count="1">
            <x v="10"/>
          </reference>
        </references>
      </pivotArea>
    </format>
    <format dxfId="2308">
      <pivotArea dataOnly="0" labelOnly="1" fieldPosition="0">
        <references count="3">
          <reference field="0" count="1" selected="0">
            <x v="5"/>
          </reference>
          <reference field="4" count="1" selected="0">
            <x v="158"/>
          </reference>
          <reference field="12" count="1">
            <x v="10"/>
          </reference>
        </references>
      </pivotArea>
    </format>
    <format dxfId="2307">
      <pivotArea dataOnly="0" labelOnly="1" fieldPosition="0">
        <references count="3">
          <reference field="0" count="1" selected="0">
            <x v="5"/>
          </reference>
          <reference field="4" count="1" selected="0">
            <x v="159"/>
          </reference>
          <reference field="12" count="1">
            <x v="48"/>
          </reference>
        </references>
      </pivotArea>
    </format>
    <format dxfId="2306">
      <pivotArea dataOnly="0" labelOnly="1" fieldPosition="0">
        <references count="3">
          <reference field="0" count="1" selected="0">
            <x v="6"/>
          </reference>
          <reference field="4" count="1" selected="0">
            <x v="0"/>
          </reference>
          <reference field="12" count="1">
            <x v="52"/>
          </reference>
        </references>
      </pivotArea>
    </format>
    <format dxfId="2305">
      <pivotArea dataOnly="0" labelOnly="1" fieldPosition="0">
        <references count="3">
          <reference field="0" count="1" selected="0">
            <x v="6"/>
          </reference>
          <reference field="4" count="1" selected="0">
            <x v="1"/>
          </reference>
          <reference field="12" count="1">
            <x v="18"/>
          </reference>
        </references>
      </pivotArea>
    </format>
    <format dxfId="2304">
      <pivotArea dataOnly="0" labelOnly="1" fieldPosition="0">
        <references count="3">
          <reference field="0" count="1" selected="0">
            <x v="6"/>
          </reference>
          <reference field="4" count="1" selected="0">
            <x v="2"/>
          </reference>
          <reference field="12" count="1">
            <x v="1"/>
          </reference>
        </references>
      </pivotArea>
    </format>
    <format dxfId="2303">
      <pivotArea dataOnly="0" labelOnly="1" fieldPosition="0">
        <references count="3">
          <reference field="0" count="1" selected="0">
            <x v="6"/>
          </reference>
          <reference field="4" count="1" selected="0">
            <x v="4"/>
          </reference>
          <reference field="12" count="1">
            <x v="52"/>
          </reference>
        </references>
      </pivotArea>
    </format>
    <format dxfId="2302">
      <pivotArea dataOnly="0" labelOnly="1" fieldPosition="0">
        <references count="3">
          <reference field="0" count="1" selected="0">
            <x v="6"/>
          </reference>
          <reference field="4" count="1" selected="0">
            <x v="6"/>
          </reference>
          <reference field="12" count="1">
            <x v="2"/>
          </reference>
        </references>
      </pivotArea>
    </format>
    <format dxfId="2301">
      <pivotArea dataOnly="0" labelOnly="1" fieldPosition="0">
        <references count="3">
          <reference field="0" count="1" selected="0">
            <x v="6"/>
          </reference>
          <reference field="4" count="1" selected="0">
            <x v="8"/>
          </reference>
          <reference field="12" count="1">
            <x v="6"/>
          </reference>
        </references>
      </pivotArea>
    </format>
    <format dxfId="2300">
      <pivotArea dataOnly="0" labelOnly="1" fieldPosition="0">
        <references count="3">
          <reference field="0" count="1" selected="0">
            <x v="6"/>
          </reference>
          <reference field="4" count="1" selected="0">
            <x v="9"/>
          </reference>
          <reference field="12" count="1">
            <x v="52"/>
          </reference>
        </references>
      </pivotArea>
    </format>
    <format dxfId="2299">
      <pivotArea dataOnly="0" labelOnly="1" fieldPosition="0">
        <references count="3">
          <reference field="0" count="1" selected="0">
            <x v="6"/>
          </reference>
          <reference field="4" count="1" selected="0">
            <x v="10"/>
          </reference>
          <reference field="12" count="1">
            <x v="52"/>
          </reference>
        </references>
      </pivotArea>
    </format>
    <format dxfId="2298">
      <pivotArea dataOnly="0" labelOnly="1" fieldPosition="0">
        <references count="3">
          <reference field="0" count="1" selected="0">
            <x v="6"/>
          </reference>
          <reference field="4" count="1" selected="0">
            <x v="11"/>
          </reference>
          <reference field="12" count="1">
            <x v="50"/>
          </reference>
        </references>
      </pivotArea>
    </format>
    <format dxfId="2297">
      <pivotArea dataOnly="0" labelOnly="1" fieldPosition="0">
        <references count="3">
          <reference field="0" count="1" selected="0">
            <x v="6"/>
          </reference>
          <reference field="4" count="1" selected="0">
            <x v="12"/>
          </reference>
          <reference field="12" count="1">
            <x v="0"/>
          </reference>
        </references>
      </pivotArea>
    </format>
    <format dxfId="2296">
      <pivotArea dataOnly="0" labelOnly="1" fieldPosition="0">
        <references count="3">
          <reference field="0" count="1" selected="0">
            <x v="6"/>
          </reference>
          <reference field="4" count="1" selected="0">
            <x v="40"/>
          </reference>
          <reference field="12" count="1">
            <x v="60"/>
          </reference>
        </references>
      </pivotArea>
    </format>
    <format dxfId="2295">
      <pivotArea dataOnly="0" labelOnly="1" fieldPosition="0">
        <references count="3">
          <reference field="0" count="1" selected="0">
            <x v="6"/>
          </reference>
          <reference field="4" count="1" selected="0">
            <x v="42"/>
          </reference>
          <reference field="12" count="1">
            <x v="60"/>
          </reference>
        </references>
      </pivotArea>
    </format>
    <format dxfId="2294">
      <pivotArea dataOnly="0" labelOnly="1" fieldPosition="0">
        <references count="3">
          <reference field="0" count="1" selected="0">
            <x v="6"/>
          </reference>
          <reference field="4" count="1" selected="0">
            <x v="43"/>
          </reference>
          <reference field="12" count="1">
            <x v="60"/>
          </reference>
        </references>
      </pivotArea>
    </format>
    <format dxfId="2293">
      <pivotArea dataOnly="0" labelOnly="1" fieldPosition="0">
        <references count="3">
          <reference field="0" count="1" selected="0">
            <x v="6"/>
          </reference>
          <reference field="4" count="1" selected="0">
            <x v="44"/>
          </reference>
          <reference field="12" count="1">
            <x v="60"/>
          </reference>
        </references>
      </pivotArea>
    </format>
    <format dxfId="2292">
      <pivotArea dataOnly="0" labelOnly="1" fieldPosition="0">
        <references count="3">
          <reference field="0" count="1" selected="0">
            <x v="6"/>
          </reference>
          <reference field="4" count="1" selected="0">
            <x v="52"/>
          </reference>
          <reference field="12" count="1">
            <x v="60"/>
          </reference>
        </references>
      </pivotArea>
    </format>
    <format dxfId="2291">
      <pivotArea dataOnly="0" labelOnly="1" fieldPosition="0">
        <references count="3">
          <reference field="0" count="1" selected="0">
            <x v="6"/>
          </reference>
          <reference field="4" count="1" selected="0">
            <x v="62"/>
          </reference>
          <reference field="12" count="1">
            <x v="53"/>
          </reference>
        </references>
      </pivotArea>
    </format>
    <format dxfId="2290">
      <pivotArea dataOnly="0" labelOnly="1" fieldPosition="0">
        <references count="3">
          <reference field="0" count="1" selected="0">
            <x v="6"/>
          </reference>
          <reference field="4" count="1" selected="0">
            <x v="63"/>
          </reference>
          <reference field="12" count="1">
            <x v="18"/>
          </reference>
        </references>
      </pivotArea>
    </format>
    <format dxfId="2289">
      <pivotArea dataOnly="0" labelOnly="1" fieldPosition="0">
        <references count="3">
          <reference field="0" count="1" selected="0">
            <x v="6"/>
          </reference>
          <reference field="4" count="1" selected="0">
            <x v="69"/>
          </reference>
          <reference field="12" count="1">
            <x v="49"/>
          </reference>
        </references>
      </pivotArea>
    </format>
    <format dxfId="2288">
      <pivotArea dataOnly="0" labelOnly="1" fieldPosition="0">
        <references count="3">
          <reference field="0" count="1" selected="0">
            <x v="6"/>
          </reference>
          <reference field="4" count="1" selected="0">
            <x v="72"/>
          </reference>
          <reference field="12" count="1">
            <x v="51"/>
          </reference>
        </references>
      </pivotArea>
    </format>
    <format dxfId="2287">
      <pivotArea dataOnly="0" labelOnly="1" fieldPosition="0">
        <references count="3">
          <reference field="0" count="1" selected="0">
            <x v="6"/>
          </reference>
          <reference field="4" count="1" selected="0">
            <x v="73"/>
          </reference>
          <reference field="12" count="1">
            <x v="52"/>
          </reference>
        </references>
      </pivotArea>
    </format>
    <format dxfId="2286">
      <pivotArea dataOnly="0" labelOnly="1" fieldPosition="0">
        <references count="3">
          <reference field="0" count="1" selected="0">
            <x v="6"/>
          </reference>
          <reference field="4" count="1" selected="0">
            <x v="83"/>
          </reference>
          <reference field="12" count="1">
            <x v="51"/>
          </reference>
        </references>
      </pivotArea>
    </format>
    <format dxfId="2285">
      <pivotArea dataOnly="0" labelOnly="1" fieldPosition="0">
        <references count="3">
          <reference field="0" count="1" selected="0">
            <x v="6"/>
          </reference>
          <reference field="4" count="1" selected="0">
            <x v="91"/>
          </reference>
          <reference field="12" count="1">
            <x v="51"/>
          </reference>
        </references>
      </pivotArea>
    </format>
    <format dxfId="2284">
      <pivotArea dataOnly="0" labelOnly="1" fieldPosition="0">
        <references count="3">
          <reference field="0" count="1" selected="0">
            <x v="6"/>
          </reference>
          <reference field="4" count="1" selected="0">
            <x v="93"/>
          </reference>
          <reference field="12" count="1">
            <x v="51"/>
          </reference>
        </references>
      </pivotArea>
    </format>
    <format dxfId="2283">
      <pivotArea dataOnly="0" labelOnly="1" fieldPosition="0">
        <references count="3">
          <reference field="0" count="1" selected="0">
            <x v="6"/>
          </reference>
          <reference field="4" count="1" selected="0">
            <x v="98"/>
          </reference>
          <reference field="12" count="1">
            <x v="51"/>
          </reference>
        </references>
      </pivotArea>
    </format>
    <format dxfId="2282">
      <pivotArea dataOnly="0" labelOnly="1" fieldPosition="0">
        <references count="3">
          <reference field="0" count="1" selected="0">
            <x v="6"/>
          </reference>
          <reference field="4" count="1" selected="0">
            <x v="100"/>
          </reference>
          <reference field="12" count="1">
            <x v="51"/>
          </reference>
        </references>
      </pivotArea>
    </format>
    <format dxfId="2281">
      <pivotArea dataOnly="0" labelOnly="1" fieldPosition="0">
        <references count="3">
          <reference field="0" count="1" selected="0">
            <x v="6"/>
          </reference>
          <reference field="4" count="1" selected="0">
            <x v="106"/>
          </reference>
          <reference field="12" count="1">
            <x v="51"/>
          </reference>
        </references>
      </pivotArea>
    </format>
    <format dxfId="2280">
      <pivotArea dataOnly="0" labelOnly="1" fieldPosition="0">
        <references count="3">
          <reference field="0" count="1" selected="0">
            <x v="6"/>
          </reference>
          <reference field="4" count="1" selected="0">
            <x v="108"/>
          </reference>
          <reference field="12" count="1">
            <x v="16"/>
          </reference>
        </references>
      </pivotArea>
    </format>
    <format dxfId="2279">
      <pivotArea dataOnly="0" labelOnly="1" fieldPosition="0">
        <references count="3">
          <reference field="0" count="1" selected="0">
            <x v="6"/>
          </reference>
          <reference field="4" count="1" selected="0">
            <x v="109"/>
          </reference>
          <reference field="12" count="1">
            <x v="16"/>
          </reference>
        </references>
      </pivotArea>
    </format>
    <format dxfId="2278">
      <pivotArea dataOnly="0" labelOnly="1" fieldPosition="0">
        <references count="3">
          <reference field="0" count="1" selected="0">
            <x v="6"/>
          </reference>
          <reference field="4" count="1" selected="0">
            <x v="110"/>
          </reference>
          <reference field="12" count="1">
            <x v="16"/>
          </reference>
        </references>
      </pivotArea>
    </format>
    <format dxfId="2277">
      <pivotArea dataOnly="0" labelOnly="1" fieldPosition="0">
        <references count="3">
          <reference field="0" count="1" selected="0">
            <x v="6"/>
          </reference>
          <reference field="4" count="1" selected="0">
            <x v="135"/>
          </reference>
          <reference field="12" count="1">
            <x v="54"/>
          </reference>
        </references>
      </pivotArea>
    </format>
    <format dxfId="2276">
      <pivotArea dataOnly="0" labelOnly="1" fieldPosition="0">
        <references count="3">
          <reference field="0" count="1" selected="0">
            <x v="6"/>
          </reference>
          <reference field="4" count="1" selected="0">
            <x v="136"/>
          </reference>
          <reference field="12" count="1">
            <x v="55"/>
          </reference>
        </references>
      </pivotArea>
    </format>
    <format dxfId="2275">
      <pivotArea dataOnly="0" labelOnly="1" fieldPosition="0">
        <references count="3">
          <reference field="0" count="1" selected="0">
            <x v="6"/>
          </reference>
          <reference field="4" count="1" selected="0">
            <x v="154"/>
          </reference>
          <reference field="12" count="1">
            <x v="16"/>
          </reference>
        </references>
      </pivotArea>
    </format>
    <format dxfId="2274">
      <pivotArea dataOnly="0" labelOnly="1" fieldPosition="0">
        <references count="3">
          <reference field="0" count="1" selected="0">
            <x v="6"/>
          </reference>
          <reference field="4" count="1" selected="0">
            <x v="155"/>
          </reference>
          <reference field="12" count="1">
            <x v="16"/>
          </reference>
        </references>
      </pivotArea>
    </format>
    <format dxfId="2273">
      <pivotArea dataOnly="0" labelOnly="1" fieldPosition="0">
        <references count="3">
          <reference field="0" count="1" selected="0">
            <x v="6"/>
          </reference>
          <reference field="4" count="1" selected="0">
            <x v="160"/>
          </reference>
          <reference field="12" count="1">
            <x v="51"/>
          </reference>
        </references>
      </pivotArea>
    </format>
    <format dxfId="2272">
      <pivotArea dataOnly="0" labelOnly="1" fieldPosition="0">
        <references count="3">
          <reference field="0" count="1" selected="0">
            <x v="6"/>
          </reference>
          <reference field="4" count="1" selected="0">
            <x v="161"/>
          </reference>
          <reference field="12" count="1">
            <x v="51"/>
          </reference>
        </references>
      </pivotArea>
    </format>
    <format dxfId="2271">
      <pivotArea dataOnly="0" labelOnly="1" fieldPosition="0">
        <references count="3">
          <reference field="0" count="1" selected="0">
            <x v="6"/>
          </reference>
          <reference field="4" count="1" selected="0">
            <x v="162"/>
          </reference>
          <reference field="12" count="1">
            <x v="51"/>
          </reference>
        </references>
      </pivotArea>
    </format>
    <format dxfId="2270">
      <pivotArea dataOnly="0" labelOnly="1" fieldPosition="0">
        <references count="3">
          <reference field="0" count="1" selected="0">
            <x v="7"/>
          </reference>
          <reference field="4" count="1" selected="0">
            <x v="3"/>
          </reference>
          <reference field="12" count="1">
            <x v="58"/>
          </reference>
        </references>
      </pivotArea>
    </format>
    <format dxfId="2269">
      <pivotArea dataOnly="0" labelOnly="1" fieldPosition="0">
        <references count="3">
          <reference field="0" count="1" selected="0">
            <x v="7"/>
          </reference>
          <reference field="4" count="1" selected="0">
            <x v="20"/>
          </reference>
          <reference field="12" count="1">
            <x v="56"/>
          </reference>
        </references>
      </pivotArea>
    </format>
    <format dxfId="2268">
      <pivotArea dataOnly="0" labelOnly="1" fieldPosition="0">
        <references count="3">
          <reference field="0" count="1" selected="0">
            <x v="7"/>
          </reference>
          <reference field="4" count="1" selected="0">
            <x v="21"/>
          </reference>
          <reference field="12" count="1">
            <x v="17"/>
          </reference>
        </references>
      </pivotArea>
    </format>
    <format dxfId="2267">
      <pivotArea dataOnly="0" labelOnly="1" fieldPosition="0">
        <references count="3">
          <reference field="0" count="1" selected="0">
            <x v="7"/>
          </reference>
          <reference field="4" count="1" selected="0">
            <x v="55"/>
          </reference>
          <reference field="12" count="1">
            <x v="59"/>
          </reference>
        </references>
      </pivotArea>
    </format>
    <format dxfId="2266">
      <pivotArea dataOnly="0" labelOnly="1" fieldPosition="0">
        <references count="3">
          <reference field="0" count="1" selected="0">
            <x v="7"/>
          </reference>
          <reference field="4" count="1" selected="0">
            <x v="58"/>
          </reference>
          <reference field="12" count="1">
            <x v="56"/>
          </reference>
        </references>
      </pivotArea>
    </format>
    <format dxfId="2265">
      <pivotArea dataOnly="0" labelOnly="1" fieldPosition="0">
        <references count="3">
          <reference field="0" count="1" selected="0">
            <x v="7"/>
          </reference>
          <reference field="4" count="1" selected="0">
            <x v="59"/>
          </reference>
          <reference field="12" count="1">
            <x v="56"/>
          </reference>
        </references>
      </pivotArea>
    </format>
    <format dxfId="2264">
      <pivotArea dataOnly="0" labelOnly="1" fieldPosition="0">
        <references count="3">
          <reference field="0" count="1" selected="0">
            <x v="7"/>
          </reference>
          <reference field="4" count="1" selected="0">
            <x v="60"/>
          </reference>
          <reference field="12" count="1">
            <x v="56"/>
          </reference>
        </references>
      </pivotArea>
    </format>
    <format dxfId="2263">
      <pivotArea dataOnly="0" labelOnly="1" fieldPosition="0">
        <references count="3">
          <reference field="0" count="1" selected="0">
            <x v="7"/>
          </reference>
          <reference field="4" count="1" selected="0">
            <x v="65"/>
          </reference>
          <reference field="12" count="1">
            <x v="59"/>
          </reference>
        </references>
      </pivotArea>
    </format>
    <format dxfId="2262">
      <pivotArea dataOnly="0" labelOnly="1" fieldPosition="0">
        <references count="3">
          <reference field="0" count="1" selected="0">
            <x v="7"/>
          </reference>
          <reference field="4" count="1" selected="0">
            <x v="66"/>
          </reference>
          <reference field="12" count="1">
            <x v="17"/>
          </reference>
        </references>
      </pivotArea>
    </format>
    <format dxfId="2261">
      <pivotArea dataOnly="0" labelOnly="1" fieldPosition="0">
        <references count="3">
          <reference field="0" count="1" selected="0">
            <x v="7"/>
          </reference>
          <reference field="4" count="1" selected="0">
            <x v="67"/>
          </reference>
          <reference field="12" count="1">
            <x v="17"/>
          </reference>
        </references>
      </pivotArea>
    </format>
    <format dxfId="2260">
      <pivotArea dataOnly="0" labelOnly="1" fieldPosition="0">
        <references count="3">
          <reference field="0" count="1" selected="0">
            <x v="7"/>
          </reference>
          <reference field="4" count="1" selected="0">
            <x v="68"/>
          </reference>
          <reference field="12" count="1">
            <x v="56"/>
          </reference>
        </references>
      </pivotArea>
    </format>
    <format dxfId="2259">
      <pivotArea dataOnly="0" labelOnly="1" fieldPosition="0">
        <references count="3">
          <reference field="0" count="1" selected="0">
            <x v="7"/>
          </reference>
          <reference field="4" count="1" selected="0">
            <x v="70"/>
          </reference>
          <reference field="12" count="1">
            <x v="56"/>
          </reference>
        </references>
      </pivotArea>
    </format>
    <format dxfId="2258">
      <pivotArea dataOnly="0" labelOnly="1" fieldPosition="0">
        <references count="3">
          <reference field="0" count="1" selected="0">
            <x v="7"/>
          </reference>
          <reference field="4" count="1" selected="0">
            <x v="79"/>
          </reference>
          <reference field="12" count="1">
            <x v="17"/>
          </reference>
        </references>
      </pivotArea>
    </format>
    <format dxfId="2257">
      <pivotArea dataOnly="0" labelOnly="1" fieldPosition="0">
        <references count="3">
          <reference field="0" count="1" selected="0">
            <x v="7"/>
          </reference>
          <reference field="4" count="1" selected="0">
            <x v="89"/>
          </reference>
          <reference field="12" count="1">
            <x v="59"/>
          </reference>
        </references>
      </pivotArea>
    </format>
    <format dxfId="2256">
      <pivotArea dataOnly="0" labelOnly="1" fieldPosition="0">
        <references count="3">
          <reference field="0" count="1" selected="0">
            <x v="7"/>
          </reference>
          <reference field="4" count="1" selected="0">
            <x v="94"/>
          </reference>
          <reference field="12" count="1">
            <x v="56"/>
          </reference>
        </references>
      </pivotArea>
    </format>
    <format dxfId="2255">
      <pivotArea dataOnly="0" labelOnly="1" fieldPosition="0">
        <references count="3">
          <reference field="0" count="1" selected="0">
            <x v="7"/>
          </reference>
          <reference field="4" count="1" selected="0">
            <x v="99"/>
          </reference>
          <reference field="12" count="1">
            <x v="59"/>
          </reference>
        </references>
      </pivotArea>
    </format>
    <format dxfId="2254">
      <pivotArea dataOnly="0" labelOnly="1" fieldPosition="0">
        <references count="3">
          <reference field="0" count="1" selected="0">
            <x v="7"/>
          </reference>
          <reference field="4" count="1" selected="0">
            <x v="112"/>
          </reference>
          <reference field="12" count="1">
            <x v="17"/>
          </reference>
        </references>
      </pivotArea>
    </format>
    <format dxfId="2253">
      <pivotArea dataOnly="0" labelOnly="1" fieldPosition="0">
        <references count="3">
          <reference field="0" count="1" selected="0">
            <x v="7"/>
          </reference>
          <reference field="4" count="1" selected="0">
            <x v="120"/>
          </reference>
          <reference field="12" count="1">
            <x v="4"/>
          </reference>
        </references>
      </pivotArea>
    </format>
    <format dxfId="2252">
      <pivotArea dataOnly="0" labelOnly="1" fieldPosition="0">
        <references count="3">
          <reference field="0" count="1" selected="0">
            <x v="7"/>
          </reference>
          <reference field="4" count="1" selected="0">
            <x v="121"/>
          </reference>
          <reference field="12" count="1">
            <x v="17"/>
          </reference>
        </references>
      </pivotArea>
    </format>
    <format dxfId="2251">
      <pivotArea dataOnly="0" labelOnly="1" fieldPosition="0">
        <references count="3">
          <reference field="0" count="1" selected="0">
            <x v="7"/>
          </reference>
          <reference field="4" count="1" selected="0">
            <x v="122"/>
          </reference>
          <reference field="12" count="1">
            <x v="17"/>
          </reference>
        </references>
      </pivotArea>
    </format>
    <format dxfId="2250">
      <pivotArea dataOnly="0" labelOnly="1" fieldPosition="0">
        <references count="3">
          <reference field="0" count="1" selected="0">
            <x v="7"/>
          </reference>
          <reference field="4" count="1" selected="0">
            <x v="134"/>
          </reference>
          <reference field="12" count="1">
            <x v="57"/>
          </reference>
        </references>
      </pivotArea>
    </format>
    <format dxfId="2249">
      <pivotArea dataOnly="0" labelOnly="1" fieldPosition="0">
        <references count="3">
          <reference field="0" count="1" selected="0">
            <x v="7"/>
          </reference>
          <reference field="4" count="1" selected="0">
            <x v="144"/>
          </reference>
          <reference field="12" count="1">
            <x v="59"/>
          </reference>
        </references>
      </pivotArea>
    </format>
    <format dxfId="2248">
      <pivotArea dataOnly="0" labelOnly="1" fieldPosition="0">
        <references count="3">
          <reference field="0" count="1" selected="0">
            <x v="7"/>
          </reference>
          <reference field="4" count="1" selected="0">
            <x v="145"/>
          </reference>
          <reference field="12" count="1">
            <x v="59"/>
          </reference>
        </references>
      </pivotArea>
    </format>
    <format dxfId="2247">
      <pivotArea dataOnly="0" labelOnly="1" fieldPosition="0">
        <references count="3">
          <reference field="0" count="1" selected="0">
            <x v="7"/>
          </reference>
          <reference field="4" count="1" selected="0">
            <x v="146"/>
          </reference>
          <reference field="12" count="1">
            <x v="17"/>
          </reference>
        </references>
      </pivotArea>
    </format>
    <format dxfId="2246">
      <pivotArea dataOnly="0" labelOnly="1" fieldPosition="0">
        <references count="3">
          <reference field="0" count="1" selected="0">
            <x v="7"/>
          </reference>
          <reference field="4" count="1" selected="0">
            <x v="147"/>
          </reference>
          <reference field="12" count="1">
            <x v="56"/>
          </reference>
        </references>
      </pivotArea>
    </format>
    <format dxfId="2245">
      <pivotArea dataOnly="0" labelOnly="1" fieldPosition="0">
        <references count="3">
          <reference field="0" count="1" selected="0">
            <x v="7"/>
          </reference>
          <reference field="4" count="1" selected="0">
            <x v="148"/>
          </reference>
          <reference field="12" count="1">
            <x v="59"/>
          </reference>
        </references>
      </pivotArea>
    </format>
    <format dxfId="2244">
      <pivotArea dataOnly="0" labelOnly="1" fieldPosition="0">
        <references count="3">
          <reference field="0" count="1" selected="0">
            <x v="7"/>
          </reference>
          <reference field="4" count="1" selected="0">
            <x v="150"/>
          </reference>
          <reference field="12" count="1">
            <x v="17"/>
          </reference>
        </references>
      </pivotArea>
    </format>
    <format dxfId="2243">
      <pivotArea dataOnly="0" labelOnly="1" fieldPosition="0">
        <references count="3">
          <reference field="0" count="1" selected="0">
            <x v="7"/>
          </reference>
          <reference field="4" count="1" selected="0">
            <x v="154"/>
          </reference>
          <reference field="12" count="1">
            <x v="17"/>
          </reference>
        </references>
      </pivotArea>
    </format>
    <format dxfId="2242">
      <pivotArea dataOnly="0" labelOnly="1" fieldPosition="0">
        <references count="3">
          <reference field="0" count="1" selected="0">
            <x v="7"/>
          </reference>
          <reference field="4" count="1" selected="0">
            <x v="155"/>
          </reference>
          <reference field="12" count="1">
            <x v="17"/>
          </reference>
        </references>
      </pivotArea>
    </format>
    <format dxfId="2241">
      <pivotArea dataOnly="0" labelOnly="1" fieldPosition="0">
        <references count="3">
          <reference field="0" count="1" selected="0">
            <x v="7"/>
          </reference>
          <reference field="4" count="1" selected="0">
            <x v="163"/>
          </reference>
          <reference field="12" count="1">
            <x v="56"/>
          </reference>
        </references>
      </pivotArea>
    </format>
    <format dxfId="2240">
      <pivotArea dataOnly="0" labelOnly="1" fieldPosition="0">
        <references count="3">
          <reference field="0" count="1" selected="0">
            <x v="7"/>
          </reference>
          <reference field="4" count="1" selected="0">
            <x v="164"/>
          </reference>
          <reference field="12" count="1">
            <x v="56"/>
          </reference>
        </references>
      </pivotArea>
    </format>
    <format dxfId="2239">
      <pivotArea dataOnly="0" labelOnly="1" fieldPosition="0">
        <references count="3">
          <reference field="0" count="1" selected="0">
            <x v="7"/>
          </reference>
          <reference field="4" count="1" selected="0">
            <x v="165"/>
          </reference>
          <reference field="12" count="1">
            <x v="56"/>
          </reference>
        </references>
      </pivotArea>
    </format>
    <format dxfId="2238">
      <pivotArea dataOnly="0" labelOnly="1" fieldPosition="0">
        <references count="3">
          <reference field="0" count="1" selected="0">
            <x v="7"/>
          </reference>
          <reference field="4" count="1" selected="0">
            <x v="166"/>
          </reference>
          <reference field="12" count="1">
            <x v="56"/>
          </reference>
        </references>
      </pivotArea>
    </format>
    <format dxfId="2237">
      <pivotArea dataOnly="0" labelOnly="1" fieldPosition="0">
        <references count="3">
          <reference field="0" count="1" selected="0">
            <x v="7"/>
          </reference>
          <reference field="4" count="1" selected="0">
            <x v="167"/>
          </reference>
          <reference field="12" count="1">
            <x v="56"/>
          </reference>
        </references>
      </pivotArea>
    </format>
    <format dxfId="2236">
      <pivotArea dataOnly="0" labelOnly="1" fieldPosition="0">
        <references count="3">
          <reference field="0" count="1" selected="0">
            <x v="7"/>
          </reference>
          <reference field="4" count="1" selected="0">
            <x v="168"/>
          </reference>
          <reference field="12" count="1">
            <x v="56"/>
          </reference>
        </references>
      </pivotArea>
    </format>
    <format dxfId="2235">
      <pivotArea dataOnly="0" labelOnly="1" fieldPosition="0">
        <references count="3">
          <reference field="0" count="1" selected="0">
            <x v="7"/>
          </reference>
          <reference field="4" count="1" selected="0">
            <x v="169"/>
          </reference>
          <reference field="12" count="1">
            <x v="64"/>
          </reference>
        </references>
      </pivotArea>
    </format>
    <format dxfId="2234">
      <pivotArea dataOnly="0" labelOnly="1" fieldPosition="0">
        <references count="3">
          <reference field="0" count="1" selected="0">
            <x v="7"/>
          </reference>
          <reference field="4" count="1" selected="0">
            <x v="170"/>
          </reference>
          <reference field="12" count="1">
            <x v="65"/>
          </reference>
        </references>
      </pivotArea>
    </format>
    <format dxfId="2233">
      <pivotArea dataOnly="0" labelOnly="1" fieldPosition="0">
        <references count="3">
          <reference field="0" count="1" selected="0">
            <x v="7"/>
          </reference>
          <reference field="4" count="1" selected="0">
            <x v="171"/>
          </reference>
          <reference field="12" count="1">
            <x v="65"/>
          </reference>
        </references>
      </pivotArea>
    </format>
    <format dxfId="2232">
      <pivotArea dataOnly="0" labelOnly="1" fieldPosition="0">
        <references count="3">
          <reference field="0" count="1" selected="0">
            <x v="7"/>
          </reference>
          <reference field="4" count="1" selected="0">
            <x v="172"/>
          </reference>
          <reference field="12" count="1">
            <x v="65"/>
          </reference>
        </references>
      </pivotArea>
    </format>
    <format dxfId="2231">
      <pivotArea dataOnly="0" labelOnly="1" fieldPosition="0">
        <references count="3">
          <reference field="0" count="1" selected="0">
            <x v="7"/>
          </reference>
          <reference field="4" count="1" selected="0">
            <x v="173"/>
          </reference>
          <reference field="12" count="1">
            <x v="65"/>
          </reference>
        </references>
      </pivotArea>
    </format>
    <format dxfId="2230">
      <pivotArea dataOnly="0" labelOnly="1" fieldPosition="0">
        <references count="3">
          <reference field="0" count="1" selected="0">
            <x v="7"/>
          </reference>
          <reference field="4" count="1" selected="0">
            <x v="174"/>
          </reference>
          <reference field="12" count="1">
            <x v="65"/>
          </reference>
        </references>
      </pivotArea>
    </format>
    <format dxfId="2229">
      <pivotArea dataOnly="0" labelOnly="1" fieldPosition="0">
        <references count="3">
          <reference field="0" count="1" selected="0">
            <x v="7"/>
          </reference>
          <reference field="4" count="1" selected="0">
            <x v="175"/>
          </reference>
          <reference field="12" count="1">
            <x v="65"/>
          </reference>
        </references>
      </pivotArea>
    </format>
    <format dxfId="2228">
      <pivotArea dataOnly="0" labelOnly="1" fieldPosition="0">
        <references count="3">
          <reference field="0" count="1" selected="0">
            <x v="7"/>
          </reference>
          <reference field="4" count="1" selected="0">
            <x v="176"/>
          </reference>
          <reference field="12" count="1">
            <x v="65"/>
          </reference>
        </references>
      </pivotArea>
    </format>
    <format dxfId="2227">
      <pivotArea dataOnly="0" labelOnly="1" fieldPosition="0">
        <references count="3">
          <reference field="0" count="1" selected="0">
            <x v="7"/>
          </reference>
          <reference field="4" count="1" selected="0">
            <x v="178"/>
          </reference>
          <reference field="12" count="1">
            <x v="67"/>
          </reference>
        </references>
      </pivotArea>
    </format>
    <format dxfId="2226">
      <pivotArea dataOnly="0" labelOnly="1" fieldPosition="0">
        <references count="3">
          <reference field="0" count="1" selected="0">
            <x v="7"/>
          </reference>
          <reference field="4" count="1" selected="0">
            <x v="179"/>
          </reference>
          <reference field="12" count="1">
            <x v="68"/>
          </reference>
        </references>
      </pivotArea>
    </format>
    <format dxfId="2225">
      <pivotArea dataOnly="0" labelOnly="1" fieldPosition="0">
        <references count="3">
          <reference field="0" count="1" selected="0">
            <x v="7"/>
          </reference>
          <reference field="4" count="1" selected="0">
            <x v="180"/>
          </reference>
          <reference field="12" count="1">
            <x v="69"/>
          </reference>
        </references>
      </pivotArea>
    </format>
    <format dxfId="2224">
      <pivotArea dataOnly="0" labelOnly="1" fieldPosition="0">
        <references count="3">
          <reference field="0" count="1" selected="0">
            <x v="7"/>
          </reference>
          <reference field="4" count="1" selected="0">
            <x v="181"/>
          </reference>
          <reference field="12" count="1">
            <x v="70"/>
          </reference>
        </references>
      </pivotArea>
    </format>
    <format dxfId="2223">
      <pivotArea dataOnly="0" labelOnly="1" fieldPosition="0">
        <references count="3">
          <reference field="0" count="1" selected="0">
            <x v="7"/>
          </reference>
          <reference field="4" count="1" selected="0">
            <x v="182"/>
          </reference>
          <reference field="12" count="1">
            <x v="71"/>
          </reference>
        </references>
      </pivotArea>
    </format>
    <format dxfId="2222">
      <pivotArea dataOnly="0" labelOnly="1" fieldPosition="0">
        <references count="3">
          <reference field="0" count="1" selected="0">
            <x v="7"/>
          </reference>
          <reference field="4" count="1" selected="0">
            <x v="183"/>
          </reference>
          <reference field="12" count="1">
            <x v="72"/>
          </reference>
        </references>
      </pivotArea>
    </format>
    <format dxfId="2221">
      <pivotArea dataOnly="0" labelOnly="1" fieldPosition="0">
        <references count="3">
          <reference field="0" count="1" selected="0">
            <x v="7"/>
          </reference>
          <reference field="4" count="1" selected="0">
            <x v="184"/>
          </reference>
          <reference field="12" count="1">
            <x v="73"/>
          </reference>
        </references>
      </pivotArea>
    </format>
    <format dxfId="2220">
      <pivotArea dataOnly="0" labelOnly="1" fieldPosition="0">
        <references count="3">
          <reference field="0" count="1" selected="0">
            <x v="7"/>
          </reference>
          <reference field="4" count="1" selected="0">
            <x v="185"/>
          </reference>
          <reference field="12" count="1">
            <x v="74"/>
          </reference>
        </references>
      </pivotArea>
    </format>
    <format dxfId="2219">
      <pivotArea dataOnly="0" labelOnly="1" fieldPosition="0">
        <references count="3">
          <reference field="0" count="1" selected="0">
            <x v="7"/>
          </reference>
          <reference field="4" count="1" selected="0">
            <x v="186"/>
          </reference>
          <reference field="12" count="1">
            <x v="75"/>
          </reference>
        </references>
      </pivotArea>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546AE56-D466-48EC-A387-3F947676117D}" name="PivotTable1" cacheId="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Projects by Year">
  <location ref="A4:F32" firstHeaderRow="0" firstDataRow="1" firstDataCol="1" rowPageCount="1" colPageCount="1"/>
  <pivotFields count="16">
    <pivotField axis="axisRow" showAll="0">
      <items count="11">
        <item x="0"/>
        <item x="1"/>
        <item x="2"/>
        <item x="3"/>
        <item x="4"/>
        <item x="5"/>
        <item x="6"/>
        <item x="7"/>
        <item x="8"/>
        <item x="9"/>
        <item t="default"/>
      </items>
    </pivotField>
    <pivotField numFmtId="14" showAll="0"/>
    <pivotField axis="axisPage" showAll="0">
      <items count="6">
        <item x="3"/>
        <item x="2"/>
        <item x="1"/>
        <item x="0"/>
        <item m="1" x="4"/>
        <item t="default"/>
      </items>
    </pivotField>
    <pivotField showAll="0"/>
    <pivotField axis="axisRow" showAll="0">
      <items count="291">
        <item x="121"/>
        <item x="134"/>
        <item x="133"/>
        <item x="187"/>
        <item x="122"/>
        <item x="89"/>
        <item x="135"/>
        <item x="31"/>
        <item x="126"/>
        <item x="123"/>
        <item x="124"/>
        <item x="117"/>
        <item x="132"/>
        <item x="11"/>
        <item x="0"/>
        <item x="8"/>
        <item x="10"/>
        <item x="12"/>
        <item x="19"/>
        <item x="5"/>
        <item x="150"/>
        <item x="158"/>
        <item x="39"/>
        <item x="34"/>
        <item x="32"/>
        <item x="2"/>
        <item x="4"/>
        <item m="1" x="276"/>
        <item x="7"/>
        <item x="20"/>
        <item x="41"/>
        <item x="30"/>
        <item x="71"/>
        <item x="29"/>
        <item x="88"/>
        <item x="28"/>
        <item x="49"/>
        <item x="26"/>
        <item x="72"/>
        <item x="70"/>
        <item x="114"/>
        <item x="87"/>
        <item x="119"/>
        <item x="113"/>
        <item x="112"/>
        <item x="85"/>
        <item x="69"/>
        <item x="91"/>
        <item x="86"/>
        <item x="48"/>
        <item x="47"/>
        <item x="84"/>
        <item m="1" x="275"/>
        <item x="27"/>
        <item x="25"/>
        <item m="1" x="271"/>
        <item x="35"/>
        <item x="36"/>
        <item x="154"/>
        <item x="167"/>
        <item x="168"/>
        <item x="33"/>
        <item x="136"/>
        <item x="130"/>
        <item x="50"/>
        <item x="145"/>
        <item x="157"/>
        <item x="146"/>
        <item x="165"/>
        <item x="116"/>
        <item x="166"/>
        <item x="79"/>
        <item x="98"/>
        <item x="104"/>
        <item x="74"/>
        <item x="90"/>
        <item x="55"/>
        <item m="1" x="283"/>
        <item x="56"/>
        <item x="152"/>
        <item m="1" x="272"/>
        <item x="80"/>
        <item x="60"/>
        <item x="107"/>
        <item x="58"/>
        <item m="1" x="287"/>
        <item x="81"/>
        <item m="1" x="289"/>
        <item x="75"/>
        <item x="141"/>
        <item m="1" x="273"/>
        <item x="106"/>
        <item x="62"/>
        <item x="99"/>
        <item x="169"/>
        <item x="78"/>
        <item m="1" x="269"/>
        <item m="1" x="281"/>
        <item x="108"/>
        <item x="140"/>
        <item x="100"/>
        <item m="1" x="285"/>
        <item m="1" x="284"/>
        <item m="1" x="288"/>
        <item x="77"/>
        <item x="82"/>
        <item x="102"/>
        <item x="83"/>
        <item x="111"/>
        <item x="110"/>
        <item x="109"/>
        <item x="16"/>
        <item x="160"/>
        <item m="1" x="270"/>
        <item m="1" x="280"/>
        <item x="17"/>
        <item x="18"/>
        <item x="15"/>
        <item x="3"/>
        <item x="21"/>
        <item x="163"/>
        <item x="161"/>
        <item x="147"/>
        <item x="44"/>
        <item x="73"/>
        <item x="66"/>
        <item x="65"/>
        <item m="1" x="274"/>
        <item x="68"/>
        <item x="40"/>
        <item x="43"/>
        <item x="1"/>
        <item x="6"/>
        <item x="46"/>
        <item x="172"/>
        <item x="115"/>
        <item x="118"/>
        <item x="22"/>
        <item x="45"/>
        <item x="42"/>
        <item x="13"/>
        <item x="37"/>
        <item x="38"/>
        <item x="57"/>
        <item x="142"/>
        <item x="143"/>
        <item x="162"/>
        <item x="164"/>
        <item x="144"/>
        <item x="76"/>
        <item x="149"/>
        <item x="9"/>
        <item x="14"/>
        <item x="23"/>
        <item x="24"/>
        <item x="67"/>
        <item m="1" x="278"/>
        <item x="63"/>
        <item x="64"/>
        <item x="61"/>
        <item x="59"/>
        <item x="103"/>
        <item x="105"/>
        <item x="153"/>
        <item x="170"/>
        <item x="148"/>
        <item x="155"/>
        <item x="156"/>
        <item x="159"/>
        <item x="173"/>
        <item x="174"/>
        <item x="176"/>
        <item x="177"/>
        <item m="1" x="277"/>
        <item x="179"/>
        <item x="180"/>
        <item m="1" x="279"/>
        <item x="137"/>
        <item x="181"/>
        <item x="183"/>
        <item x="182"/>
        <item x="184"/>
        <item x="185"/>
        <item x="139"/>
        <item x="138"/>
        <item x="186"/>
        <item m="1" x="282"/>
        <item m="1" x="286"/>
        <item x="120"/>
        <item x="101"/>
        <item x="151"/>
        <item x="171"/>
        <item x="188"/>
        <item x="189"/>
        <item x="190"/>
        <item x="191"/>
        <item x="51"/>
        <item x="52"/>
        <item x="53"/>
        <item x="54"/>
        <item x="92"/>
        <item x="93"/>
        <item x="94"/>
        <item x="95"/>
        <item x="96"/>
        <item x="97"/>
        <item x="125"/>
        <item x="127"/>
        <item x="128"/>
        <item x="129"/>
        <item x="131"/>
        <item x="175"/>
        <item x="178"/>
        <item x="192"/>
        <item x="193"/>
        <item x="194"/>
        <item x="195"/>
        <item x="196"/>
        <item x="197"/>
        <item x="198"/>
        <item x="213"/>
        <item x="214"/>
        <item x="215"/>
        <item x="216"/>
        <item x="217"/>
        <item x="218"/>
        <item m="1" x="268"/>
        <item x="219"/>
        <item x="220"/>
        <item x="221"/>
        <item x="222"/>
        <item x="223"/>
        <item x="224"/>
        <item x="225"/>
        <item x="226"/>
        <item x="227"/>
        <item x="228"/>
        <item x="229"/>
        <item x="230"/>
        <item x="231"/>
        <item x="232"/>
        <item x="233"/>
        <item x="199"/>
        <item x="200"/>
        <item x="201"/>
        <item x="202"/>
        <item x="203"/>
        <item x="204"/>
        <item x="205"/>
        <item x="206"/>
        <item x="207"/>
        <item x="208"/>
        <item x="209"/>
        <item x="210"/>
        <item x="211"/>
        <item x="212"/>
        <item x="234"/>
        <item x="235"/>
        <item x="236"/>
        <item x="237"/>
        <item x="238"/>
        <item x="239"/>
        <item x="240"/>
        <item x="241"/>
        <item x="242"/>
        <item x="243"/>
        <item x="244"/>
        <item x="245"/>
        <item x="246"/>
        <item x="247"/>
        <item x="248"/>
        <item x="249"/>
        <item x="250"/>
        <item x="251"/>
        <item x="258"/>
        <item x="259"/>
        <item x="260"/>
        <item x="261"/>
        <item x="262"/>
        <item x="263"/>
        <item x="264"/>
        <item x="265"/>
        <item x="266"/>
        <item x="267"/>
        <item x="252"/>
        <item x="253"/>
        <item x="254"/>
        <item x="255"/>
        <item x="256"/>
        <item x="257"/>
        <item t="default"/>
      </items>
    </pivotField>
    <pivotField dataField="1" showAll="0"/>
    <pivotField dataField="1" showAll="0"/>
    <pivotField dataField="1" showAll="0"/>
    <pivotField dataField="1" showAll="0"/>
    <pivotField dataField="1" showAll="0"/>
    <pivotField numFmtId="164" showAll="0"/>
    <pivotField showAll="0"/>
    <pivotField showAll="0"/>
    <pivotField showAll="0"/>
    <pivotField showAll="0"/>
    <pivotField showAll="0"/>
  </pivotFields>
  <rowFields count="2">
    <field x="0"/>
    <field x="4"/>
  </rowFields>
  <rowItems count="28">
    <i>
      <x v="4"/>
    </i>
    <i r="1">
      <x v="31"/>
    </i>
    <i r="1">
      <x v="33"/>
    </i>
    <i r="1">
      <x v="35"/>
    </i>
    <i r="1">
      <x v="36"/>
    </i>
    <i r="1">
      <x v="37"/>
    </i>
    <i r="1">
      <x v="49"/>
    </i>
    <i r="1">
      <x v="50"/>
    </i>
    <i r="1">
      <x v="53"/>
    </i>
    <i r="1">
      <x v="54"/>
    </i>
    <i>
      <x v="5"/>
    </i>
    <i r="1">
      <x v="32"/>
    </i>
    <i r="1">
      <x v="34"/>
    </i>
    <i r="1">
      <x v="38"/>
    </i>
    <i r="1">
      <x v="39"/>
    </i>
    <i r="1">
      <x v="41"/>
    </i>
    <i r="1">
      <x v="45"/>
    </i>
    <i r="1">
      <x v="46"/>
    </i>
    <i r="1">
      <x v="47"/>
    </i>
    <i r="1">
      <x v="48"/>
    </i>
    <i r="1">
      <x v="51"/>
    </i>
    <i>
      <x v="6"/>
    </i>
    <i r="1">
      <x v="40"/>
    </i>
    <i r="1">
      <x v="42"/>
    </i>
    <i r="1">
      <x v="43"/>
    </i>
    <i r="1">
      <x v="44"/>
    </i>
    <i r="1">
      <x v="188"/>
    </i>
    <i t="grand">
      <x/>
    </i>
  </rowItems>
  <colFields count="1">
    <field x="-2"/>
  </colFields>
  <colItems count="5">
    <i>
      <x/>
    </i>
    <i i="1">
      <x v="1"/>
    </i>
    <i i="2">
      <x v="2"/>
    </i>
    <i i="3">
      <x v="3"/>
    </i>
    <i i="4">
      <x v="4"/>
    </i>
  </colItems>
  <pageFields count="1">
    <pageField fld="2" item="0" hier="-1"/>
  </pageFields>
  <dataFields count="5">
    <dataField name="Sum of MOA Areawide General Fund" fld="5" baseField="0" baseItem="0" numFmtId="44"/>
    <dataField name="Sum of Alcohol Tax" fld="6" baseField="0" baseItem="0" numFmtId="44"/>
    <dataField name="Sum of Federal COVID Relief" fld="7" baseField="0" baseItem="0" numFmtId="44"/>
    <dataField name="Sum of Pass Through/ Grant" fld="8" baseField="0" baseItem="0" numFmtId="44"/>
    <dataField name="Sum of COVID/FEMA Response Federal Aid" fld="9" baseField="0" baseItem="0" numFmtId="44"/>
  </dataFields>
  <formats count="24">
    <format dxfId="2218">
      <pivotArea field="4" type="button" dataOnly="0" labelOnly="1" outline="0" axis="axisRow" fieldPosition="1"/>
    </format>
    <format dxfId="2217">
      <pivotArea outline="0" collapsedLevelsAreSubtotals="1" fieldPosition="0">
        <references count="1">
          <reference field="4294967294" count="5" selected="0">
            <x v="0"/>
            <x v="1"/>
            <x v="2"/>
            <x v="3"/>
            <x v="4"/>
          </reference>
        </references>
      </pivotArea>
    </format>
    <format dxfId="2216">
      <pivotArea dataOnly="0" labelOnly="1" outline="0" fieldPosition="0">
        <references count="1">
          <reference field="4294967294" count="5">
            <x v="0"/>
            <x v="1"/>
            <x v="2"/>
            <x v="3"/>
            <x v="4"/>
          </reference>
        </references>
      </pivotArea>
    </format>
    <format dxfId="2215">
      <pivotArea dataOnly="0" labelOnly="1" outline="0" fieldPosition="0">
        <references count="1">
          <reference field="4294967294" count="5">
            <x v="0"/>
            <x v="1"/>
            <x v="2"/>
            <x v="3"/>
            <x v="4"/>
          </reference>
        </references>
      </pivotArea>
    </format>
    <format dxfId="2214">
      <pivotArea dataOnly="0" labelOnly="1" outline="0" fieldPosition="0">
        <references count="1">
          <reference field="4294967294" count="5">
            <x v="0"/>
            <x v="1"/>
            <x v="2"/>
            <x v="3"/>
            <x v="4"/>
          </reference>
        </references>
      </pivotArea>
    </format>
    <format dxfId="2213">
      <pivotArea dataOnly="0" labelOnly="1" fieldPosition="0">
        <references count="2">
          <reference field="0" count="1" selected="0">
            <x v="7"/>
          </reference>
          <reference field="4" count="13">
            <x v="55"/>
            <x v="58"/>
            <x v="65"/>
            <x v="67"/>
            <x v="87"/>
            <x v="89"/>
            <x v="90"/>
            <x v="121"/>
            <x v="122"/>
            <x v="144"/>
            <x v="145"/>
            <x v="148"/>
            <x v="150"/>
          </reference>
        </references>
      </pivotArea>
    </format>
    <format dxfId="2212">
      <pivotArea dataOnly="0" labelOnly="1" fieldPosition="0">
        <references count="2">
          <reference field="0" count="1" selected="0">
            <x v="7"/>
          </reference>
          <reference field="4" count="13">
            <x v="55"/>
            <x v="58"/>
            <x v="65"/>
            <x v="67"/>
            <x v="87"/>
            <x v="89"/>
            <x v="90"/>
            <x v="121"/>
            <x v="122"/>
            <x v="144"/>
            <x v="145"/>
            <x v="148"/>
            <x v="150"/>
          </reference>
        </references>
      </pivotArea>
    </format>
    <format dxfId="2211">
      <pivotArea dataOnly="0" labelOnly="1" fieldPosition="0">
        <references count="1">
          <reference field="0" count="0"/>
        </references>
      </pivotArea>
    </format>
    <format dxfId="2210">
      <pivotArea dataOnly="0" labelOnly="1" fieldPosition="0">
        <references count="2">
          <reference field="0" count="1" selected="0">
            <x v="0"/>
          </reference>
          <reference field="4" count="6">
            <x v="14"/>
            <x v="19"/>
            <x v="25"/>
            <x v="26"/>
            <x v="118"/>
            <x v="131"/>
          </reference>
        </references>
      </pivotArea>
    </format>
    <format dxfId="2209">
      <pivotArea dataOnly="0" labelOnly="1" fieldPosition="0">
        <references count="2">
          <reference field="0" count="1" selected="0">
            <x v="1"/>
          </reference>
          <reference field="4" count="5">
            <x v="15"/>
            <x v="28"/>
            <x v="118"/>
            <x v="132"/>
            <x v="151"/>
          </reference>
        </references>
      </pivotArea>
    </format>
    <format dxfId="2208">
      <pivotArea dataOnly="0" labelOnly="1" fieldPosition="0">
        <references count="2">
          <reference field="0" count="1" selected="0">
            <x v="2"/>
          </reference>
          <reference field="4" count="6">
            <x v="13"/>
            <x v="16"/>
            <x v="17"/>
            <x v="28"/>
            <x v="118"/>
            <x v="140"/>
          </reference>
        </references>
      </pivotArea>
    </format>
    <format dxfId="2207">
      <pivotArea dataOnly="0" labelOnly="1" fieldPosition="0">
        <references count="2">
          <reference field="0" count="1" selected="0">
            <x v="3"/>
          </reference>
          <reference field="4" count="10">
            <x v="18"/>
            <x v="25"/>
            <x v="28"/>
            <x v="29"/>
            <x v="111"/>
            <x v="115"/>
            <x v="116"/>
            <x v="117"/>
            <x v="119"/>
            <x v="152"/>
          </reference>
        </references>
      </pivotArea>
    </format>
    <format dxfId="2206">
      <pivotArea dataOnly="0" labelOnly="1" fieldPosition="0">
        <references count="2">
          <reference field="0" count="1" selected="0">
            <x v="4"/>
          </reference>
          <reference field="4" count="31">
            <x v="7"/>
            <x v="22"/>
            <x v="23"/>
            <x v="24"/>
            <x v="25"/>
            <x v="28"/>
            <x v="30"/>
            <x v="31"/>
            <x v="33"/>
            <x v="35"/>
            <x v="36"/>
            <x v="37"/>
            <x v="49"/>
            <x v="50"/>
            <x v="53"/>
            <x v="54"/>
            <x v="56"/>
            <x v="57"/>
            <x v="61"/>
            <x v="64"/>
            <x v="123"/>
            <x v="129"/>
            <x v="130"/>
            <x v="133"/>
            <x v="137"/>
            <x v="138"/>
            <x v="139"/>
            <x v="141"/>
            <x v="142"/>
            <x v="153"/>
            <x v="154"/>
          </reference>
        </references>
      </pivotArea>
    </format>
    <format dxfId="2205">
      <pivotArea dataOnly="0" labelOnly="1" fieldPosition="0">
        <references count="2">
          <reference field="0" count="1" selected="0">
            <x v="5"/>
          </reference>
          <reference field="4" count="39">
            <x v="5"/>
            <x v="32"/>
            <x v="34"/>
            <x v="38"/>
            <x v="39"/>
            <x v="41"/>
            <x v="45"/>
            <x v="46"/>
            <x v="47"/>
            <x v="48"/>
            <x v="51"/>
            <x v="71"/>
            <x v="74"/>
            <x v="75"/>
            <x v="76"/>
            <x v="78"/>
            <x v="81"/>
            <x v="82"/>
            <x v="84"/>
            <x v="86"/>
            <x v="88"/>
            <x v="92"/>
            <x v="95"/>
            <x v="101"/>
            <x v="104"/>
            <x v="105"/>
            <x v="107"/>
            <x v="123"/>
            <x v="124"/>
            <x v="125"/>
            <x v="126"/>
            <x v="128"/>
            <x v="143"/>
            <x v="149"/>
            <x v="154"/>
            <x v="155"/>
            <x v="157"/>
            <x v="158"/>
            <x v="159"/>
          </reference>
        </references>
      </pivotArea>
    </format>
    <format dxfId="2204">
      <pivotArea dataOnly="0" labelOnly="1" fieldPosition="0">
        <references count="2">
          <reference field="0" count="1" selected="0">
            <x v="6"/>
          </reference>
          <reference field="4" count="36">
            <x v="0"/>
            <x v="1"/>
            <x v="2"/>
            <x v="4"/>
            <x v="6"/>
            <x v="8"/>
            <x v="9"/>
            <x v="10"/>
            <x v="11"/>
            <x v="12"/>
            <x v="40"/>
            <x v="42"/>
            <x v="43"/>
            <x v="44"/>
            <x v="52"/>
            <x v="62"/>
            <x v="63"/>
            <x v="69"/>
            <x v="72"/>
            <x v="73"/>
            <x v="83"/>
            <x v="91"/>
            <x v="93"/>
            <x v="98"/>
            <x v="100"/>
            <x v="106"/>
            <x v="108"/>
            <x v="109"/>
            <x v="110"/>
            <x v="135"/>
            <x v="136"/>
            <x v="154"/>
            <x v="155"/>
            <x v="160"/>
            <x v="161"/>
            <x v="162"/>
          </reference>
        </references>
      </pivotArea>
    </format>
    <format dxfId="2203">
      <pivotArea dataOnly="0" labelOnly="1" fieldPosition="0">
        <references count="2">
          <reference field="0" count="1" selected="0">
            <x v="7"/>
          </reference>
          <reference field="4" count="50">
            <x v="3"/>
            <x v="20"/>
            <x v="21"/>
            <x v="55"/>
            <x v="58"/>
            <x v="59"/>
            <x v="60"/>
            <x v="65"/>
            <x v="66"/>
            <x v="67"/>
            <x v="68"/>
            <x v="70"/>
            <x v="79"/>
            <x v="89"/>
            <x v="94"/>
            <x v="99"/>
            <x v="112"/>
            <x v="120"/>
            <x v="121"/>
            <x v="122"/>
            <x v="134"/>
            <x v="144"/>
            <x v="145"/>
            <x v="146"/>
            <x v="147"/>
            <x v="148"/>
            <x v="150"/>
            <x v="154"/>
            <x v="155"/>
            <x v="163"/>
            <x v="164"/>
            <x v="165"/>
            <x v="166"/>
            <x v="167"/>
            <x v="168"/>
            <x v="169"/>
            <x v="170"/>
            <x v="171"/>
            <x v="172"/>
            <x v="173"/>
            <x v="174"/>
            <x v="175"/>
            <x v="176"/>
            <x v="178"/>
            <x v="179"/>
            <x v="180"/>
            <x v="181"/>
            <x v="182"/>
            <x v="183"/>
            <x v="184"/>
          </reference>
        </references>
      </pivotArea>
    </format>
    <format dxfId="2202">
      <pivotArea dataOnly="0" labelOnly="1" fieldPosition="0">
        <references count="2">
          <reference field="0" count="1" selected="0">
            <x v="7"/>
          </reference>
          <reference field="4" count="2">
            <x v="185"/>
            <x v="186"/>
          </reference>
        </references>
      </pivotArea>
    </format>
    <format dxfId="2201">
      <pivotArea field="2" type="button" dataOnly="0" labelOnly="1" outline="0" axis="axisPage" fieldPosition="0"/>
    </format>
    <format dxfId="2200">
      <pivotArea field="0" type="button" dataOnly="0" labelOnly="1" outline="0" axis="axisRow" fieldPosition="0"/>
    </format>
    <format dxfId="2199">
      <pivotArea dataOnly="0" labelOnly="1" fieldPosition="0">
        <references count="1">
          <reference field="0" count="3">
            <x v="4"/>
            <x v="5"/>
            <x v="6"/>
          </reference>
        </references>
      </pivotArea>
    </format>
    <format dxfId="2198">
      <pivotArea dataOnly="0" labelOnly="1" grandRow="1" outline="0" fieldPosition="0"/>
    </format>
    <format dxfId="2197">
      <pivotArea dataOnly="0" labelOnly="1" fieldPosition="0">
        <references count="2">
          <reference field="0" count="1" selected="0">
            <x v="4"/>
          </reference>
          <reference field="4" count="9">
            <x v="31"/>
            <x v="33"/>
            <x v="35"/>
            <x v="36"/>
            <x v="37"/>
            <x v="49"/>
            <x v="50"/>
            <x v="53"/>
            <x v="54"/>
          </reference>
        </references>
      </pivotArea>
    </format>
    <format dxfId="2196">
      <pivotArea dataOnly="0" labelOnly="1" fieldPosition="0">
        <references count="2">
          <reference field="0" count="1" selected="0">
            <x v="5"/>
          </reference>
          <reference field="4" count="10">
            <x v="32"/>
            <x v="34"/>
            <x v="38"/>
            <x v="39"/>
            <x v="41"/>
            <x v="45"/>
            <x v="46"/>
            <x v="47"/>
            <x v="48"/>
            <x v="51"/>
          </reference>
        </references>
      </pivotArea>
    </format>
    <format dxfId="2195">
      <pivotArea dataOnly="0" labelOnly="1" fieldPosition="0">
        <references count="2">
          <reference field="0" count="1" selected="0">
            <x v="6"/>
          </reference>
          <reference field="4" count="5">
            <x v="40"/>
            <x v="42"/>
            <x v="43"/>
            <x v="44"/>
            <x v="188"/>
          </reference>
        </references>
      </pivotArea>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E8CF372-5BC1-4C5C-A755-887F07195E78}" name="PivotTable4"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Year">
  <location ref="A26:F38" firstHeaderRow="1" firstDataRow="2" firstDataCol="1"/>
  <pivotFields count="16">
    <pivotField axis="axisRow" showAll="0">
      <items count="11">
        <item x="0"/>
        <item x="1"/>
        <item x="2"/>
        <item x="3"/>
        <item x="4"/>
        <item x="5"/>
        <item x="6"/>
        <item x="7"/>
        <item x="8"/>
        <item x="9"/>
        <item t="default"/>
      </items>
    </pivotField>
    <pivotField numFmtId="14" showAll="0"/>
    <pivotField axis="axisCol" showAll="0">
      <items count="6">
        <item x="3"/>
        <item x="2"/>
        <item x="1"/>
        <item x="0"/>
        <item m="1" x="4"/>
        <item t="default"/>
      </items>
    </pivotField>
    <pivotField showAll="0"/>
    <pivotField showAll="0"/>
    <pivotField showAll="0"/>
    <pivotField showAll="0"/>
    <pivotField showAll="0"/>
    <pivotField showAll="0"/>
    <pivotField showAll="0"/>
    <pivotField dataField="1" numFmtId="164" showAll="0"/>
    <pivotField showAll="0"/>
    <pivotField showAll="0"/>
    <pivotField showAll="0"/>
    <pivotField showAll="0"/>
    <pivotField showAll="0"/>
  </pivotFields>
  <rowFields count="1">
    <field x="0"/>
  </rowFields>
  <rowItems count="11">
    <i>
      <x/>
    </i>
    <i>
      <x v="1"/>
    </i>
    <i>
      <x v="2"/>
    </i>
    <i>
      <x v="3"/>
    </i>
    <i>
      <x v="4"/>
    </i>
    <i>
      <x v="5"/>
    </i>
    <i>
      <x v="6"/>
    </i>
    <i>
      <x v="7"/>
    </i>
    <i>
      <x v="8"/>
    </i>
    <i>
      <x v="9"/>
    </i>
    <i t="grand">
      <x/>
    </i>
  </rowItems>
  <colFields count="1">
    <field x="2"/>
  </colFields>
  <colItems count="5">
    <i>
      <x/>
    </i>
    <i>
      <x v="1"/>
    </i>
    <i>
      <x v="2"/>
    </i>
    <i>
      <x v="3"/>
    </i>
    <i t="grand">
      <x/>
    </i>
  </colItems>
  <dataFields count="1">
    <dataField name="Sum of TOTAL Funding" fld="10" baseField="0" baseItem="0" numFmtId="164"/>
  </dataFields>
  <formats count="15">
    <format dxfId="2161">
      <pivotArea outline="0" collapsedLevelsAreSubtotals="1" fieldPosition="0"/>
    </format>
    <format dxfId="2160">
      <pivotArea type="all" dataOnly="0" outline="0" fieldPosition="0"/>
    </format>
    <format dxfId="2159">
      <pivotArea outline="0" collapsedLevelsAreSubtotals="1" fieldPosition="0"/>
    </format>
    <format dxfId="2158">
      <pivotArea type="origin" dataOnly="0" labelOnly="1" outline="0" fieldPosition="0"/>
    </format>
    <format dxfId="2157">
      <pivotArea field="2" type="button" dataOnly="0" labelOnly="1" outline="0" axis="axisCol" fieldPosition="0"/>
    </format>
    <format dxfId="2156">
      <pivotArea type="topRight" dataOnly="0" labelOnly="1" outline="0" fieldPosition="0"/>
    </format>
    <format dxfId="2155">
      <pivotArea field="0" type="button" dataOnly="0" labelOnly="1" outline="0" axis="axisRow" fieldPosition="0"/>
    </format>
    <format dxfId="2154">
      <pivotArea dataOnly="0" labelOnly="1" fieldPosition="0">
        <references count="1">
          <reference field="0" count="0"/>
        </references>
      </pivotArea>
    </format>
    <format dxfId="2153">
      <pivotArea dataOnly="0" labelOnly="1" grandRow="1" outline="0" fieldPosition="0"/>
    </format>
    <format dxfId="2152">
      <pivotArea dataOnly="0" labelOnly="1" fieldPosition="0">
        <references count="1">
          <reference field="2" count="0"/>
        </references>
      </pivotArea>
    </format>
    <format dxfId="2151">
      <pivotArea dataOnly="0" labelOnly="1" grandCol="1" outline="0" fieldPosition="0"/>
    </format>
    <format dxfId="2150">
      <pivotArea outline="0" collapsedLevelsAreSubtotals="1" fieldPosition="0"/>
    </format>
    <format dxfId="2149">
      <pivotArea field="0" type="button" dataOnly="0" labelOnly="1" outline="0" axis="axisRow" fieldPosition="0"/>
    </format>
    <format dxfId="2148">
      <pivotArea dataOnly="0" labelOnly="1" fieldPosition="0">
        <references count="1">
          <reference field="2" count="4">
            <x v="0"/>
            <x v="1"/>
            <x v="2"/>
            <x v="3"/>
          </reference>
        </references>
      </pivotArea>
    </format>
    <format dxfId="2147">
      <pivotArea dataOnly="0" labelOnly="1" grandCol="1" outline="0" fieldPosition="0"/>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75E2B1E-4C84-4AC4-AF18-4A44E6B047B2}" name="PivotTable2"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Total Investments by Category">
  <location ref="A18:G23" firstHeaderRow="0" firstDataRow="1" firstDataCol="1"/>
  <pivotFields count="16">
    <pivotField showAll="0"/>
    <pivotField numFmtId="14" showAll="0"/>
    <pivotField axis="axisRow" showAll="0">
      <items count="6">
        <item x="3"/>
        <item x="2"/>
        <item x="1"/>
        <item x="0"/>
        <item h="1" m="1" x="4"/>
        <item t="default"/>
      </items>
    </pivotField>
    <pivotField showAll="0"/>
    <pivotField showAll="0"/>
    <pivotField dataField="1" showAll="0"/>
    <pivotField dataField="1" showAll="0"/>
    <pivotField dataField="1" showAll="0"/>
    <pivotField dataField="1" showAll="0"/>
    <pivotField dataField="1" showAll="0"/>
    <pivotField dataField="1" numFmtId="164" showAll="0"/>
    <pivotField showAll="0"/>
    <pivotField showAll="0"/>
    <pivotField showAll="0"/>
    <pivotField showAll="0"/>
    <pivotField showAll="0"/>
  </pivotFields>
  <rowFields count="1">
    <field x="2"/>
  </rowFields>
  <rowItems count="5">
    <i>
      <x/>
    </i>
    <i>
      <x v="1"/>
    </i>
    <i>
      <x v="2"/>
    </i>
    <i>
      <x v="3"/>
    </i>
    <i t="grand">
      <x/>
    </i>
  </rowItems>
  <colFields count="1">
    <field x="-2"/>
  </colFields>
  <colItems count="6">
    <i>
      <x/>
    </i>
    <i i="1">
      <x v="1"/>
    </i>
    <i i="2">
      <x v="2"/>
    </i>
    <i i="3">
      <x v="3"/>
    </i>
    <i i="4">
      <x v="4"/>
    </i>
    <i i="5">
      <x v="5"/>
    </i>
  </colItems>
  <dataFields count="6">
    <dataField name="Sum of MOA Areawide General Fund" fld="5" baseField="0" baseItem="0"/>
    <dataField name="Sum of Alcohol Tax" fld="6" baseField="0" baseItem="0"/>
    <dataField name="Sum of Federal COVID Relief" fld="7" baseField="0" baseItem="0"/>
    <dataField name="Sum of Pass Through/ Grant" fld="8" baseField="0" baseItem="0"/>
    <dataField name="Sum of COVID/FEMA Response Federal Aid" fld="9" baseField="0" baseItem="0"/>
    <dataField name="Sum of TOTAL Funding" fld="10" baseField="0" baseItem="0" numFmtId="164"/>
  </dataFields>
  <formats count="16">
    <format dxfId="2177">
      <pivotArea dataOnly="0" labelOnly="1" outline="0" fieldPosition="0">
        <references count="1">
          <reference field="4294967294" count="5">
            <x v="0"/>
            <x v="1"/>
            <x v="2"/>
            <x v="3"/>
            <x v="4"/>
          </reference>
        </references>
      </pivotArea>
    </format>
    <format dxfId="2176">
      <pivotArea field="2" type="button" dataOnly="0" labelOnly="1" outline="0" axis="axisRow" fieldPosition="0"/>
    </format>
    <format dxfId="2175">
      <pivotArea dataOnly="0" labelOnly="1" outline="0" fieldPosition="0">
        <references count="1">
          <reference field="4294967294" count="5">
            <x v="0"/>
            <x v="1"/>
            <x v="2"/>
            <x v="3"/>
            <x v="4"/>
          </reference>
        </references>
      </pivotArea>
    </format>
    <format dxfId="2174">
      <pivotArea outline="0" collapsedLevelsAreSubtotals="1" fieldPosition="0">
        <references count="1">
          <reference field="4294967294" count="1" selected="0">
            <x v="5"/>
          </reference>
        </references>
      </pivotArea>
    </format>
    <format dxfId="2173">
      <pivotArea outline="0" collapsedLevelsAreSubtotals="1" fieldPosition="0"/>
    </format>
    <format dxfId="2172">
      <pivotArea dataOnly="0" labelOnly="1" outline="0" fieldPosition="0">
        <references count="1">
          <reference field="4294967294" count="6">
            <x v="0"/>
            <x v="1"/>
            <x v="2"/>
            <x v="3"/>
            <x v="4"/>
            <x v="5"/>
          </reference>
        </references>
      </pivotArea>
    </format>
    <format dxfId="2171">
      <pivotArea type="all" dataOnly="0" outline="0" fieldPosition="0"/>
    </format>
    <format dxfId="2170">
      <pivotArea outline="0" collapsedLevelsAreSubtotals="1" fieldPosition="0"/>
    </format>
    <format dxfId="2169">
      <pivotArea field="2" type="button" dataOnly="0" labelOnly="1" outline="0" axis="axisRow" fieldPosition="0"/>
    </format>
    <format dxfId="2168">
      <pivotArea dataOnly="0" labelOnly="1" fieldPosition="0">
        <references count="1">
          <reference field="2" count="0"/>
        </references>
      </pivotArea>
    </format>
    <format dxfId="2167">
      <pivotArea dataOnly="0" labelOnly="1" grandRow="1" outline="0" fieldPosition="0"/>
    </format>
    <format dxfId="2166">
      <pivotArea dataOnly="0" labelOnly="1" outline="0" fieldPosition="0">
        <references count="1">
          <reference field="4294967294" count="6">
            <x v="0"/>
            <x v="1"/>
            <x v="2"/>
            <x v="3"/>
            <x v="4"/>
            <x v="5"/>
          </reference>
        </references>
      </pivotArea>
    </format>
    <format dxfId="2165">
      <pivotArea dataOnly="0" labelOnly="1" outline="0" fieldPosition="0">
        <references count="1">
          <reference field="4294967294" count="1">
            <x v="5"/>
          </reference>
        </references>
      </pivotArea>
    </format>
    <format dxfId="2164">
      <pivotArea field="2" type="button" dataOnly="0" labelOnly="1" outline="0" axis="axisRow" fieldPosition="0"/>
    </format>
    <format dxfId="2163">
      <pivotArea dataOnly="0" labelOnly="1" outline="0" fieldPosition="0">
        <references count="1">
          <reference field="4294967294" count="6">
            <x v="0"/>
            <x v="1"/>
            <x v="2"/>
            <x v="3"/>
            <x v="4"/>
            <x v="5"/>
          </reference>
        </references>
      </pivotArea>
    </format>
    <format dxfId="2162">
      <pivotArea dataOnly="0" labelOnly="1" fieldPosition="0">
        <references count="1">
          <reference field="2"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6DFF193-9815-4AD4-830F-AC5FC215BD8F}" name="PivotTable1"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Investments by Year">
  <location ref="A4:G15" firstHeaderRow="0" firstDataRow="1" firstDataCol="1"/>
  <pivotFields count="16">
    <pivotField axis="axisRow" subtotalTop="0" showAll="0">
      <items count="11">
        <item x="0"/>
        <item x="1"/>
        <item x="2"/>
        <item x="3"/>
        <item x="4"/>
        <item x="5"/>
        <item x="6"/>
        <item x="7"/>
        <item x="8"/>
        <item x="9"/>
        <item t="default"/>
      </items>
    </pivotField>
    <pivotField numFmtId="14" subtotalTop="0" showAll="0"/>
    <pivotField subtotalTop="0" showAll="0"/>
    <pivotField subtotalTop="0" showAll="0"/>
    <pivotField subtotalTop="0" showAll="0">
      <items count="286">
        <item x="121"/>
        <item x="134"/>
        <item x="133"/>
        <item x="187"/>
        <item x="122"/>
        <item x="89"/>
        <item x="135"/>
        <item x="31"/>
        <item x="126"/>
        <item x="123"/>
        <item x="124"/>
        <item x="117"/>
        <item x="132"/>
        <item x="11"/>
        <item x="0"/>
        <item x="8"/>
        <item x="10"/>
        <item x="12"/>
        <item x="19"/>
        <item x="5"/>
        <item x="150"/>
        <item x="158"/>
        <item x="39"/>
        <item x="34"/>
        <item x="32"/>
        <item x="2"/>
        <item x="4"/>
        <item x="7"/>
        <item x="20"/>
        <item x="41"/>
        <item x="30"/>
        <item x="71"/>
        <item x="29"/>
        <item x="88"/>
        <item x="28"/>
        <item x="49"/>
        <item x="26"/>
        <item x="72"/>
        <item x="70"/>
        <item x="114"/>
        <item x="87"/>
        <item x="119"/>
        <item x="113"/>
        <item x="112"/>
        <item x="85"/>
        <item x="69"/>
        <item x="91"/>
        <item x="86"/>
        <item x="48"/>
        <item x="47"/>
        <item x="84"/>
        <item x="27"/>
        <item x="25"/>
        <item m="1" x="279"/>
        <item x="35"/>
        <item x="36"/>
        <item x="154"/>
        <item x="167"/>
        <item x="168"/>
        <item x="33"/>
        <item x="136"/>
        <item x="130"/>
        <item x="50"/>
        <item x="145"/>
        <item x="157"/>
        <item x="146"/>
        <item x="165"/>
        <item x="116"/>
        <item x="166"/>
        <item x="79"/>
        <item x="98"/>
        <item x="104"/>
        <item x="74"/>
        <item x="90"/>
        <item x="55"/>
        <item x="56"/>
        <item x="152"/>
        <item x="80"/>
        <item x="60"/>
        <item x="107"/>
        <item x="58"/>
        <item x="81"/>
        <item x="75"/>
        <item x="141"/>
        <item x="106"/>
        <item x="62"/>
        <item x="99"/>
        <item x="169"/>
        <item x="78"/>
        <item x="108"/>
        <item x="140"/>
        <item x="100"/>
        <item m="1" x="283"/>
        <item x="77"/>
        <item x="82"/>
        <item x="102"/>
        <item x="83"/>
        <item x="111"/>
        <item x="110"/>
        <item x="109"/>
        <item x="16"/>
        <item x="160"/>
        <item x="17"/>
        <item x="18"/>
        <item x="15"/>
        <item x="3"/>
        <item x="21"/>
        <item x="163"/>
        <item x="161"/>
        <item x="147"/>
        <item x="44"/>
        <item x="73"/>
        <item x="66"/>
        <item x="65"/>
        <item x="68"/>
        <item x="40"/>
        <item x="43"/>
        <item x="1"/>
        <item x="6"/>
        <item x="46"/>
        <item x="172"/>
        <item x="115"/>
        <item x="118"/>
        <item x="22"/>
        <item x="45"/>
        <item x="42"/>
        <item x="13"/>
        <item x="37"/>
        <item x="38"/>
        <item x="57"/>
        <item x="142"/>
        <item x="143"/>
        <item x="162"/>
        <item x="164"/>
        <item x="144"/>
        <item x="76"/>
        <item x="149"/>
        <item x="9"/>
        <item x="14"/>
        <item x="23"/>
        <item x="24"/>
        <item x="67"/>
        <item x="63"/>
        <item x="64"/>
        <item x="61"/>
        <item x="59"/>
        <item x="103"/>
        <item x="105"/>
        <item x="153"/>
        <item x="170"/>
        <item x="148"/>
        <item x="155"/>
        <item x="156"/>
        <item x="159"/>
        <item x="173"/>
        <item x="174"/>
        <item x="176"/>
        <item x="177"/>
        <item m="1" x="280"/>
        <item x="179"/>
        <item x="180"/>
        <item m="1" x="281"/>
        <item x="137"/>
        <item x="181"/>
        <item x="183"/>
        <item x="182"/>
        <item x="184"/>
        <item x="185"/>
        <item x="139"/>
        <item x="138"/>
        <item x="186"/>
        <item m="1" x="282"/>
        <item m="1" x="284"/>
        <item x="120"/>
        <item x="151"/>
        <item x="171"/>
        <item x="101"/>
        <item x="188"/>
        <item x="189"/>
        <item x="190"/>
        <item x="191"/>
        <item x="51"/>
        <item x="52"/>
        <item x="53"/>
        <item x="54"/>
        <item x="92"/>
        <item x="93"/>
        <item x="94"/>
        <item x="95"/>
        <item x="96"/>
        <item x="97"/>
        <item x="125"/>
        <item x="127"/>
        <item x="128"/>
        <item x="129"/>
        <item x="131"/>
        <item x="175"/>
        <item x="178"/>
        <item x="192"/>
        <item x="193"/>
        <item x="194"/>
        <item x="195"/>
        <item x="196"/>
        <item x="197"/>
        <item x="198"/>
        <item x="213"/>
        <item x="214"/>
        <item x="215"/>
        <item x="216"/>
        <item x="217"/>
        <item x="218"/>
        <item x="219"/>
        <item x="220"/>
        <item x="221"/>
        <item x="222"/>
        <item x="223"/>
        <item x="224"/>
        <item x="225"/>
        <item x="226"/>
        <item x="227"/>
        <item x="228"/>
        <item x="229"/>
        <item x="230"/>
        <item x="231"/>
        <item x="232"/>
        <item x="233"/>
        <item x="199"/>
        <item x="200"/>
        <item x="201"/>
        <item x="202"/>
        <item x="203"/>
        <item x="204"/>
        <item x="205"/>
        <item x="206"/>
        <item x="207"/>
        <item x="208"/>
        <item x="209"/>
        <item x="210"/>
        <item x="211"/>
        <item x="212"/>
        <item x="234"/>
        <item x="235"/>
        <item x="236"/>
        <item x="237"/>
        <item x="238"/>
        <item x="239"/>
        <item x="240"/>
        <item x="241"/>
        <item x="242"/>
        <item x="243"/>
        <item x="244"/>
        <item x="245"/>
        <item x="246"/>
        <item x="247"/>
        <item x="248"/>
        <item x="249"/>
        <item x="250"/>
        <item x="251"/>
        <item m="1" x="278"/>
        <item x="258"/>
        <item x="259"/>
        <item x="260"/>
        <item x="261"/>
        <item x="262"/>
        <item x="263"/>
        <item x="264"/>
        <item x="265"/>
        <item x="266"/>
        <item x="267"/>
        <item x="252"/>
        <item x="253"/>
        <item x="254"/>
        <item x="255"/>
        <item x="256"/>
        <item x="257"/>
        <item x="268"/>
        <item x="269"/>
        <item x="270"/>
        <item x="271"/>
        <item x="272"/>
        <item x="273"/>
        <item x="274"/>
        <item x="275"/>
        <item x="276"/>
        <item x="277"/>
        <item t="default"/>
      </items>
    </pivotField>
    <pivotField dataField="1" subtotalTop="0" showAll="0"/>
    <pivotField dataField="1" subtotalTop="0" showAll="0"/>
    <pivotField dataField="1" subtotalTop="0" showAll="0"/>
    <pivotField dataField="1" subtotalTop="0" showAll="0"/>
    <pivotField dataField="1" subtotalTop="0" showAll="0"/>
    <pivotField dataField="1" numFmtId="164" subtotalTop="0" showAll="0"/>
    <pivotField subtotalTop="0" showAll="0"/>
    <pivotField subtotalTop="0" showAll="0"/>
    <pivotField subtotalTop="0" showAll="0"/>
    <pivotField subtotalTop="0" showAll="0"/>
    <pivotField subtotalTop="0" showAll="0"/>
  </pivotFields>
  <rowFields count="1">
    <field x="0"/>
  </rowFields>
  <rowItems count="11">
    <i>
      <x/>
    </i>
    <i>
      <x v="1"/>
    </i>
    <i>
      <x v="2"/>
    </i>
    <i>
      <x v="3"/>
    </i>
    <i>
      <x v="4"/>
    </i>
    <i>
      <x v="5"/>
    </i>
    <i>
      <x v="6"/>
    </i>
    <i>
      <x v="7"/>
    </i>
    <i>
      <x v="8"/>
    </i>
    <i>
      <x v="9"/>
    </i>
    <i t="grand">
      <x/>
    </i>
  </rowItems>
  <colFields count="1">
    <field x="-2"/>
  </colFields>
  <colItems count="6">
    <i>
      <x/>
    </i>
    <i i="1">
      <x v="1"/>
    </i>
    <i i="2">
      <x v="2"/>
    </i>
    <i i="3">
      <x v="3"/>
    </i>
    <i i="4">
      <x v="4"/>
    </i>
    <i i="5">
      <x v="5"/>
    </i>
  </colItems>
  <dataFields count="6">
    <dataField name="Sum of MOA Areawide General Fund" fld="5" baseField="0" baseItem="0" numFmtId="44"/>
    <dataField name="Sum of Alcohol Tax" fld="6" baseField="0" baseItem="0" numFmtId="44"/>
    <dataField name="Sum of Federal COVID Relief" fld="7" baseField="0" baseItem="0" numFmtId="44"/>
    <dataField name="Sum of Pass Through/ Grant" fld="8" baseField="0" baseItem="0" numFmtId="44"/>
    <dataField name="Sum of COVID/FEMA Response Federal Aid" fld="9" baseField="0" baseItem="0" numFmtId="44"/>
    <dataField name="Sum of TOTAL Funding" fld="10" baseField="0" baseItem="0" numFmtId="164"/>
  </dataFields>
  <formats count="17">
    <format dxfId="2194">
      <pivotArea field="4" type="button" dataOnly="0" labelOnly="1" outline="0"/>
    </format>
    <format dxfId="2193">
      <pivotArea dataOnly="0" labelOnly="1" grandRow="1" outline="0" fieldPosition="0"/>
    </format>
    <format dxfId="2192">
      <pivotArea outline="0" collapsedLevelsAreSubtotals="1" fieldPosition="0">
        <references count="1">
          <reference field="4294967294" count="5" selected="0">
            <x v="0"/>
            <x v="1"/>
            <x v="2"/>
            <x v="3"/>
            <x v="4"/>
          </reference>
        </references>
      </pivotArea>
    </format>
    <format dxfId="2191">
      <pivotArea dataOnly="0" labelOnly="1" outline="0" fieldPosition="0">
        <references count="1">
          <reference field="4294967294" count="5">
            <x v="0"/>
            <x v="1"/>
            <x v="2"/>
            <x v="3"/>
            <x v="4"/>
          </reference>
        </references>
      </pivotArea>
    </format>
    <format dxfId="2190">
      <pivotArea outline="0" collapsedLevelsAreSubtotals="1" fieldPosition="0">
        <references count="1">
          <reference field="4294967294" count="1" selected="0">
            <x v="5"/>
          </reference>
        </references>
      </pivotArea>
    </format>
    <format dxfId="2189">
      <pivotArea outline="0" collapsedLevelsAreSubtotals="1" fieldPosition="0"/>
    </format>
    <format dxfId="2188">
      <pivotArea dataOnly="0" labelOnly="1" outline="0" fieldPosition="0">
        <references count="1">
          <reference field="4294967294" count="6">
            <x v="0"/>
            <x v="1"/>
            <x v="2"/>
            <x v="3"/>
            <x v="4"/>
            <x v="5"/>
          </reference>
        </references>
      </pivotArea>
    </format>
    <format dxfId="2187">
      <pivotArea type="all" dataOnly="0" outline="0" fieldPosition="0"/>
    </format>
    <format dxfId="2186">
      <pivotArea outline="0" collapsedLevelsAreSubtotals="1" fieldPosition="0"/>
    </format>
    <format dxfId="2185">
      <pivotArea field="0" type="button" dataOnly="0" labelOnly="1" outline="0" axis="axisRow" fieldPosition="0"/>
    </format>
    <format dxfId="2184">
      <pivotArea dataOnly="0" labelOnly="1" fieldPosition="0">
        <references count="1">
          <reference field="0" count="0"/>
        </references>
      </pivotArea>
    </format>
    <format dxfId="2183">
      <pivotArea dataOnly="0" labelOnly="1" grandRow="1" outline="0" fieldPosition="0"/>
    </format>
    <format dxfId="2182">
      <pivotArea dataOnly="0" labelOnly="1" outline="0" fieldPosition="0">
        <references count="1">
          <reference field="4294967294" count="6">
            <x v="0"/>
            <x v="1"/>
            <x v="2"/>
            <x v="3"/>
            <x v="4"/>
            <x v="5"/>
          </reference>
        </references>
      </pivotArea>
    </format>
    <format dxfId="2181">
      <pivotArea dataOnly="0" labelOnly="1" outline="0" fieldPosition="0">
        <references count="1">
          <reference field="4294967294" count="1">
            <x v="5"/>
          </reference>
        </references>
      </pivotArea>
    </format>
    <format dxfId="2180">
      <pivotArea field="0" type="button" dataOnly="0" labelOnly="1" outline="0" axis="axisRow" fieldPosition="0"/>
    </format>
    <format dxfId="2179">
      <pivotArea dataOnly="0" labelOnly="1" outline="0" fieldPosition="0">
        <references count="1">
          <reference field="4294967294" count="6">
            <x v="0"/>
            <x v="1"/>
            <x v="2"/>
            <x v="3"/>
            <x v="4"/>
            <x v="5"/>
          </reference>
        </references>
      </pivotArea>
    </format>
    <format dxfId="2178">
      <pivotArea field="0" type="button" dataOnly="0" labelOnly="1" outline="0" axis="axisRow"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9B6B8B-6515-4E24-9AC2-649E9A869665}" name="Table1" displayName="Table1" ref="A1:P304" totalsRowCount="1" headerRowDxfId="2907" dataDxfId="2906" totalsRowDxfId="2905">
  <autoFilter ref="A1:P303" xr:uid="{A29B6B8B-6515-4E24-9AC2-649E9A869665}"/>
  <sortState xmlns:xlrd2="http://schemas.microsoft.com/office/spreadsheetml/2017/richdata2" ref="A2:P303">
    <sortCondition ref="A1:A303"/>
  </sortState>
  <tableColumns count="16">
    <tableColumn id="9" xr3:uid="{C8D7E67F-2B49-46B1-90AC-249997F51E9D}" name="Funding Year" dataDxfId="2904" totalsRowDxfId="2145"/>
    <tableColumn id="3" xr3:uid="{DD0A12C1-B133-491B-9CD3-29429C7FE7F1}" name="Date of Action" dataDxfId="2903" totalsRowDxfId="2144"/>
    <tableColumn id="16" xr3:uid="{2ABA9D69-5D71-462A-8A06-7D810262B663}" name="Category" dataDxfId="2902" totalsRowDxfId="2143"/>
    <tableColumn id="11" xr3:uid="{BC97495B-65B6-49CD-A5A5-5F6EC4C5EE2A}" name="Sub-Type" dataDxfId="2901" totalsRowDxfId="2142"/>
    <tableColumn id="1" xr3:uid="{50FABCDF-FBC8-4CD7-96A1-2766DD43E7BD}" name="Program Funded" totalsRowLabel="TOTALS" dataDxfId="2900" totalsRowDxfId="2141" dataCellStyle="Currency"/>
    <tableColumn id="4" xr3:uid="{C6E44588-B4F4-48A5-8127-1303B4DA0C6E}" name="MOA Areawide General Fund" totalsRowFunction="sum" dataDxfId="2899" totalsRowDxfId="2140" dataCellStyle="Currency"/>
    <tableColumn id="13" xr3:uid="{DA4FD6A9-B828-4FA0-8EFB-85DD9DDA5C33}" name="Alcohol Tax" totalsRowFunction="sum" dataDxfId="2898" totalsRowDxfId="2139" dataCellStyle="Currency"/>
    <tableColumn id="12" xr3:uid="{3DA966A5-EC1F-4E2B-90FE-2896B09869D2}" name="Federal COVID Relief" totalsRowFunction="sum" dataDxfId="2897" totalsRowDxfId="2138" dataCellStyle="Currency"/>
    <tableColumn id="10" xr3:uid="{75B2F8CF-B532-4296-8357-9E605BC8442D}" name="Pass Through/ Grant" totalsRowFunction="sum" dataDxfId="2896" totalsRowDxfId="2137" dataCellStyle="Currency"/>
    <tableColumn id="14" xr3:uid="{A4C5B875-E0F2-4F85-8493-C9DE0CAC1C78}" name="COVID/FEMA Response Federal Aid" totalsRowFunction="sum" dataDxfId="2895" totalsRowDxfId="2136" dataCellStyle="Currency"/>
    <tableColumn id="7" xr3:uid="{9488B955-AF6C-4E56-B879-089C92602BCF}" name="TOTAL Funding" totalsRowFunction="sum" dataDxfId="2894" totalsRowDxfId="2135" dataCellStyle="Currency">
      <calculatedColumnFormula>SUM(Table1[[#This Row],[MOA Areawide General Fund]:[COVID/FEMA Response Federal Aid]])</calculatedColumnFormula>
    </tableColumn>
    <tableColumn id="15" xr3:uid="{475A0E28-491A-4E4C-99CF-08969C6D7ABD}" name="# served" dataDxfId="2893" totalsRowDxfId="2134"/>
    <tableColumn id="2" xr3:uid="{6127AD4F-23B9-4004-869A-44C964FA68F3}" name="Legislation" dataDxfId="2892" totalsRowDxfId="2133"/>
    <tableColumn id="5" xr3:uid="{F16CD92F-8A70-4416-8207-75F4A5EC246A}" name="Fund Number" dataDxfId="2891" totalsRowDxfId="2132"/>
    <tableColumn id="6" xr3:uid="{559A5EB7-EF7E-4E73-B916-65FDC04C6C82}" name="Funding Source Detail" dataDxfId="2890" totalsRowDxfId="2131"/>
    <tableColumn id="8" xr3:uid="{3050AEC5-DCE8-4FF3-B4AA-7ADFFF29D958}" name="Notes" dataDxfId="2889" totalsRowDxfId="2130"/>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7.xml"/><Relationship Id="rId2" Type="http://schemas.openxmlformats.org/officeDocument/2006/relationships/pivotTable" Target="../pivotTables/pivotTable6.xml"/><Relationship Id="rId1" Type="http://schemas.openxmlformats.org/officeDocument/2006/relationships/pivotTable" Target="../pivotTables/pivotTable5.x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45ED1-2DC5-48E3-A6CC-5EAB2C3A81FF}">
  <dimension ref="A1:A30"/>
  <sheetViews>
    <sheetView tabSelected="1" zoomScaleNormal="100" workbookViewId="0">
      <selection activeCell="A16" sqref="A16"/>
    </sheetView>
  </sheetViews>
  <sheetFormatPr defaultRowHeight="15" x14ac:dyDescent="0.25"/>
  <cols>
    <col min="1" max="1" width="173.42578125" style="2" customWidth="1"/>
  </cols>
  <sheetData>
    <row r="1" spans="1:1" ht="15.75" x14ac:dyDescent="0.25">
      <c r="A1" s="12" t="s">
        <v>362</v>
      </c>
    </row>
    <row r="2" spans="1:1" ht="15.75" x14ac:dyDescent="0.25">
      <c r="A2" s="9" t="s">
        <v>361</v>
      </c>
    </row>
    <row r="3" spans="1:1" ht="15.75" x14ac:dyDescent="0.25">
      <c r="A3" s="9" t="s">
        <v>367</v>
      </c>
    </row>
    <row r="4" spans="1:1" ht="15.75" x14ac:dyDescent="0.25">
      <c r="A4" s="9" t="s">
        <v>368</v>
      </c>
    </row>
    <row r="5" spans="1:1" ht="15.75" x14ac:dyDescent="0.25">
      <c r="A5" s="9" t="s">
        <v>369</v>
      </c>
    </row>
    <row r="6" spans="1:1" ht="15.75" x14ac:dyDescent="0.25">
      <c r="A6" s="9" t="s">
        <v>370</v>
      </c>
    </row>
    <row r="7" spans="1:1" ht="15.75" x14ac:dyDescent="0.25">
      <c r="A7" s="9" t="s">
        <v>371</v>
      </c>
    </row>
    <row r="8" spans="1:1" ht="15.75" x14ac:dyDescent="0.25">
      <c r="A8" s="11" t="s">
        <v>281</v>
      </c>
    </row>
    <row r="10" spans="1:1" ht="15.75" x14ac:dyDescent="0.25">
      <c r="A10" s="12" t="s">
        <v>364</v>
      </c>
    </row>
    <row r="11" spans="1:1" ht="110.25" x14ac:dyDescent="0.25">
      <c r="A11" s="10" t="s">
        <v>379</v>
      </c>
    </row>
    <row r="12" spans="1:1" ht="15.75" x14ac:dyDescent="0.25">
      <c r="A12" s="10"/>
    </row>
    <row r="13" spans="1:1" ht="15.75" x14ac:dyDescent="0.25">
      <c r="A13" s="12" t="s">
        <v>377</v>
      </c>
    </row>
    <row r="14" spans="1:1" ht="31.5" x14ac:dyDescent="0.25">
      <c r="A14" s="10" t="s">
        <v>376</v>
      </c>
    </row>
    <row r="15" spans="1:1" ht="15.75" x14ac:dyDescent="0.25">
      <c r="A15" s="10"/>
    </row>
    <row r="16" spans="1:1" x14ac:dyDescent="0.25">
      <c r="A16" s="2" t="s">
        <v>547</v>
      </c>
    </row>
    <row r="18" spans="1:1" x14ac:dyDescent="0.25">
      <c r="A18" s="6" t="s">
        <v>363</v>
      </c>
    </row>
    <row r="19" spans="1:1" ht="76.5" customHeight="1" x14ac:dyDescent="0.25">
      <c r="A19" s="14" t="s">
        <v>372</v>
      </c>
    </row>
    <row r="20" spans="1:1" ht="15.75" x14ac:dyDescent="0.25">
      <c r="A20" s="10"/>
    </row>
    <row r="21" spans="1:1" ht="15.75" x14ac:dyDescent="0.25">
      <c r="A21" s="12" t="s">
        <v>343</v>
      </c>
    </row>
    <row r="22" spans="1:1" ht="15.75" x14ac:dyDescent="0.25">
      <c r="A22" s="13" t="s">
        <v>419</v>
      </c>
    </row>
    <row r="23" spans="1:1" ht="15.75" x14ac:dyDescent="0.25">
      <c r="A23" s="13" t="s">
        <v>366</v>
      </c>
    </row>
    <row r="24" spans="1:1" ht="17.25" customHeight="1" x14ac:dyDescent="0.25">
      <c r="A24" s="10" t="s">
        <v>360</v>
      </c>
    </row>
    <row r="25" spans="1:1" ht="15.75" x14ac:dyDescent="0.25">
      <c r="A25" s="10" t="s">
        <v>365</v>
      </c>
    </row>
    <row r="27" spans="1:1" x14ac:dyDescent="0.25">
      <c r="A27" s="6"/>
    </row>
    <row r="28" spans="1:1" x14ac:dyDescent="0.25">
      <c r="A28" s="7"/>
    </row>
    <row r="29" spans="1:1" ht="15.75" customHeight="1" x14ac:dyDescent="0.25">
      <c r="A29" s="7"/>
    </row>
    <row r="30" spans="1:1" x14ac:dyDescent="0.25">
      <c r="A30" s="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4ABC-6B01-465D-B7B8-98F49129F3D6}">
  <sheetPr>
    <pageSetUpPr fitToPage="1"/>
  </sheetPr>
  <dimension ref="A1:S304"/>
  <sheetViews>
    <sheetView zoomScaleNormal="100" workbookViewId="0">
      <pane ySplit="1" topLeftCell="A296" activePane="bottomLeft" state="frozen"/>
      <selection pane="bottomLeft" activeCell="N303" sqref="N303:O303"/>
    </sheetView>
  </sheetViews>
  <sheetFormatPr defaultColWidth="24.140625" defaultRowHeight="15" x14ac:dyDescent="0.25"/>
  <cols>
    <col min="1" max="1" width="14.28515625" style="17" customWidth="1"/>
    <col min="2" max="2" width="11.42578125" style="41" customWidth="1"/>
    <col min="3" max="3" width="13.28515625" style="41" customWidth="1"/>
    <col min="4" max="4" width="14.140625" style="17" customWidth="1"/>
    <col min="5" max="5" width="39.7109375" style="49" customWidth="1"/>
    <col min="6" max="6" width="14" style="17" customWidth="1"/>
    <col min="7" max="7" width="13.7109375" style="17" customWidth="1"/>
    <col min="8" max="8" width="12" style="41" customWidth="1"/>
    <col min="9" max="9" width="12.85546875" style="41" customWidth="1"/>
    <col min="10" max="10" width="11.7109375" style="42" customWidth="1"/>
    <col min="11" max="11" width="13.85546875" style="41" customWidth="1"/>
    <col min="12" max="12" width="11.85546875" style="41" customWidth="1"/>
    <col min="13" max="13" width="19.85546875" style="17" customWidth="1"/>
    <col min="14" max="14" width="10.28515625" style="17" customWidth="1"/>
    <col min="15" max="15" width="14.28515625" style="17" customWidth="1"/>
    <col min="16" max="16" width="43.85546875" style="17" customWidth="1"/>
    <col min="17" max="17" width="51.140625" style="42" customWidth="1"/>
    <col min="18" max="18" width="40.85546875" style="42" customWidth="1"/>
    <col min="19" max="19" width="21.28515625" style="17" customWidth="1"/>
    <col min="20" max="20" width="49" style="41" customWidth="1"/>
    <col min="21" max="21" width="55.140625" style="41" customWidth="1"/>
    <col min="22" max="22" width="26.28515625" style="41" customWidth="1"/>
    <col min="23" max="23" width="16.7109375" style="41" customWidth="1"/>
    <col min="24" max="24" width="41" style="41" customWidth="1"/>
    <col min="25" max="16384" width="24.140625" style="41"/>
  </cols>
  <sheetData>
    <row r="1" spans="1:19" ht="42.75" customHeight="1" x14ac:dyDescent="0.25">
      <c r="A1" s="41" t="s">
        <v>119</v>
      </c>
      <c r="B1" s="41" t="s">
        <v>386</v>
      </c>
      <c r="C1" s="41" t="s">
        <v>342</v>
      </c>
      <c r="D1" s="41" t="s">
        <v>263</v>
      </c>
      <c r="E1" s="41" t="s">
        <v>0</v>
      </c>
      <c r="F1" s="42" t="s">
        <v>132</v>
      </c>
      <c r="G1" s="42" t="s">
        <v>30</v>
      </c>
      <c r="H1" s="42" t="s">
        <v>133</v>
      </c>
      <c r="I1" s="42" t="s">
        <v>151</v>
      </c>
      <c r="J1" s="42" t="s">
        <v>226</v>
      </c>
      <c r="K1" s="42" t="s">
        <v>374</v>
      </c>
      <c r="L1" s="41" t="s">
        <v>262</v>
      </c>
      <c r="M1" s="41" t="s">
        <v>1</v>
      </c>
      <c r="N1" s="41" t="s">
        <v>268</v>
      </c>
      <c r="O1" s="41" t="s">
        <v>269</v>
      </c>
      <c r="P1" s="41" t="s">
        <v>88</v>
      </c>
      <c r="Q1" s="41"/>
      <c r="R1" s="41"/>
      <c r="S1" s="41"/>
    </row>
    <row r="2" spans="1:19" s="43" customFormat="1" ht="38.25" x14ac:dyDescent="0.25">
      <c r="A2" s="43">
        <v>2016</v>
      </c>
      <c r="B2" s="44">
        <v>42472</v>
      </c>
      <c r="C2" s="41" t="s">
        <v>267</v>
      </c>
      <c r="D2" s="41" t="s">
        <v>257</v>
      </c>
      <c r="E2" s="41" t="s">
        <v>78</v>
      </c>
      <c r="F2" s="42"/>
      <c r="G2" s="42"/>
      <c r="H2" s="42"/>
      <c r="I2" s="45">
        <v>3712280</v>
      </c>
      <c r="J2" s="42"/>
      <c r="K2" s="42">
        <f>SUM(Table1[[#This Row],[MOA Areawide General Fund]:[COVID/FEMA Response Federal Aid]])</f>
        <v>3712280</v>
      </c>
      <c r="L2" s="41"/>
      <c r="M2" s="43" t="s">
        <v>55</v>
      </c>
      <c r="N2" s="43">
        <v>241900</v>
      </c>
      <c r="O2" s="41" t="s">
        <v>77</v>
      </c>
      <c r="P2" s="41"/>
    </row>
    <row r="3" spans="1:19" s="43" customFormat="1" ht="51" x14ac:dyDescent="0.25">
      <c r="A3" s="41">
        <v>2016</v>
      </c>
      <c r="B3" s="46">
        <v>42500</v>
      </c>
      <c r="C3" s="41" t="s">
        <v>266</v>
      </c>
      <c r="D3" s="41" t="s">
        <v>344</v>
      </c>
      <c r="E3" s="41" t="s">
        <v>85</v>
      </c>
      <c r="F3" s="42"/>
      <c r="G3" s="42"/>
      <c r="H3" s="42"/>
      <c r="I3" s="42"/>
      <c r="J3" s="42"/>
      <c r="K3" s="42">
        <f>SUM(Table1[[#This Row],[MOA Areawide General Fund]:[COVID/FEMA Response Federal Aid]])</f>
        <v>0</v>
      </c>
      <c r="L3" s="41"/>
      <c r="M3" s="41" t="s">
        <v>14</v>
      </c>
      <c r="N3" s="41" t="s">
        <v>3</v>
      </c>
      <c r="O3" s="41" t="s">
        <v>15</v>
      </c>
      <c r="P3" s="41" t="s">
        <v>100</v>
      </c>
    </row>
    <row r="4" spans="1:19" s="43" customFormat="1" ht="38.25" x14ac:dyDescent="0.25">
      <c r="A4" s="43">
        <v>2016</v>
      </c>
      <c r="B4" s="44">
        <v>42514</v>
      </c>
      <c r="C4" s="41" t="s">
        <v>267</v>
      </c>
      <c r="D4" s="41" t="s">
        <v>257</v>
      </c>
      <c r="E4" s="41" t="s">
        <v>57</v>
      </c>
      <c r="F4" s="42"/>
      <c r="G4" s="42"/>
      <c r="H4" s="42"/>
      <c r="I4" s="47">
        <v>397110</v>
      </c>
      <c r="J4" s="42"/>
      <c r="K4" s="42">
        <f>SUM(Table1[[#This Row],[MOA Areawide General Fund]:[COVID/FEMA Response Federal Aid]])</f>
        <v>397110</v>
      </c>
      <c r="L4" s="41"/>
      <c r="M4" s="43" t="s">
        <v>56</v>
      </c>
      <c r="N4" s="43">
        <v>231000</v>
      </c>
      <c r="O4" s="41" t="s">
        <v>58</v>
      </c>
      <c r="P4" s="41"/>
    </row>
    <row r="5" spans="1:19" s="43" customFormat="1" ht="63.75" x14ac:dyDescent="0.25">
      <c r="A5" s="41">
        <v>2016</v>
      </c>
      <c r="B5" s="46">
        <v>42542</v>
      </c>
      <c r="C5" s="41" t="s">
        <v>265</v>
      </c>
      <c r="D5" s="41" t="s">
        <v>337</v>
      </c>
      <c r="E5" s="41" t="s">
        <v>17</v>
      </c>
      <c r="F5" s="42"/>
      <c r="G5" s="42"/>
      <c r="H5" s="42"/>
      <c r="I5" s="42">
        <v>180893</v>
      </c>
      <c r="J5" s="42"/>
      <c r="K5" s="42">
        <f>SUM(Table1[[#This Row],[MOA Areawide General Fund]:[COVID/FEMA Response Federal Aid]])</f>
        <v>180893</v>
      </c>
      <c r="L5" s="41"/>
      <c r="M5" s="41" t="s">
        <v>18</v>
      </c>
      <c r="N5" s="41">
        <v>231900</v>
      </c>
      <c r="O5" s="41" t="s">
        <v>92</v>
      </c>
      <c r="P5" s="41" t="s">
        <v>97</v>
      </c>
    </row>
    <row r="6" spans="1:19" s="43" customFormat="1" ht="38.25" x14ac:dyDescent="0.25">
      <c r="A6" s="43">
        <v>2016</v>
      </c>
      <c r="B6" s="44">
        <v>42591</v>
      </c>
      <c r="C6" s="41" t="s">
        <v>267</v>
      </c>
      <c r="D6" s="41" t="s">
        <v>257</v>
      </c>
      <c r="E6" s="41" t="s">
        <v>59</v>
      </c>
      <c r="F6" s="42"/>
      <c r="G6" s="42"/>
      <c r="H6" s="42"/>
      <c r="I6" s="45">
        <v>15074</v>
      </c>
      <c r="J6" s="42"/>
      <c r="K6" s="42">
        <f>SUM(Table1[[#This Row],[MOA Areawide General Fund]:[COVID/FEMA Response Federal Aid]])</f>
        <v>15074</v>
      </c>
      <c r="L6" s="41"/>
      <c r="M6" s="43" t="s">
        <v>60</v>
      </c>
      <c r="N6" s="43">
        <v>231000</v>
      </c>
      <c r="O6" s="41" t="s">
        <v>58</v>
      </c>
      <c r="P6" s="41"/>
    </row>
    <row r="7" spans="1:19" s="43" customFormat="1" ht="38.25" x14ac:dyDescent="0.25">
      <c r="A7" s="43">
        <v>2016</v>
      </c>
      <c r="B7" s="44">
        <v>42626</v>
      </c>
      <c r="C7" s="41" t="s">
        <v>267</v>
      </c>
      <c r="D7" s="41" t="s">
        <v>257</v>
      </c>
      <c r="E7" s="41" t="s">
        <v>62</v>
      </c>
      <c r="F7" s="42"/>
      <c r="G7" s="42"/>
      <c r="H7" s="42"/>
      <c r="I7" s="45">
        <v>374960</v>
      </c>
      <c r="J7" s="42"/>
      <c r="K7" s="42">
        <f>SUM(Table1[[#This Row],[MOA Areawide General Fund]:[COVID/FEMA Response Federal Aid]])</f>
        <v>374960</v>
      </c>
      <c r="L7" s="41"/>
      <c r="M7" s="43" t="s">
        <v>63</v>
      </c>
      <c r="N7" s="43">
        <v>231000</v>
      </c>
      <c r="O7" s="41" t="s">
        <v>61</v>
      </c>
      <c r="P7" s="41"/>
    </row>
    <row r="8" spans="1:19" s="43" customFormat="1" ht="38.25" x14ac:dyDescent="0.25">
      <c r="A8" s="41">
        <v>2017</v>
      </c>
      <c r="B8" s="46">
        <v>42815</v>
      </c>
      <c r="C8" s="41" t="s">
        <v>266</v>
      </c>
      <c r="D8" s="41" t="s">
        <v>344</v>
      </c>
      <c r="E8" s="41" t="s">
        <v>42</v>
      </c>
      <c r="F8" s="42"/>
      <c r="G8" s="42"/>
      <c r="H8" s="42"/>
      <c r="I8" s="42"/>
      <c r="J8" s="42"/>
      <c r="K8" s="42">
        <f>SUM(Table1[[#This Row],[MOA Areawide General Fund]:[COVID/FEMA Response Federal Aid]])</f>
        <v>0</v>
      </c>
      <c r="L8" s="41"/>
      <c r="M8" s="41" t="s">
        <v>16</v>
      </c>
      <c r="N8" s="41" t="s">
        <v>3</v>
      </c>
      <c r="O8" s="41" t="s">
        <v>15</v>
      </c>
      <c r="P8" s="41" t="s">
        <v>99</v>
      </c>
    </row>
    <row r="9" spans="1:19" s="43" customFormat="1" ht="63.75" x14ac:dyDescent="0.25">
      <c r="A9" s="41">
        <v>2017</v>
      </c>
      <c r="B9" s="46">
        <v>42899</v>
      </c>
      <c r="C9" s="41" t="s">
        <v>266</v>
      </c>
      <c r="D9" s="41" t="s">
        <v>337</v>
      </c>
      <c r="E9" s="41" t="s">
        <v>19</v>
      </c>
      <c r="F9" s="42">
        <v>240000</v>
      </c>
      <c r="G9" s="42"/>
      <c r="H9" s="42"/>
      <c r="I9" s="42"/>
      <c r="J9" s="42"/>
      <c r="K9" s="42">
        <f>SUM(Table1[[#This Row],[MOA Areawide General Fund]:[COVID/FEMA Response Federal Aid]])</f>
        <v>240000</v>
      </c>
      <c r="L9" s="41"/>
      <c r="M9" s="41" t="s">
        <v>20</v>
      </c>
      <c r="N9" s="41">
        <v>261000</v>
      </c>
      <c r="O9" s="41" t="s">
        <v>49</v>
      </c>
      <c r="P9" s="41" t="s">
        <v>98</v>
      </c>
    </row>
    <row r="10" spans="1:19" s="43" customFormat="1" ht="38.25" x14ac:dyDescent="0.25">
      <c r="A10" s="43">
        <v>2017</v>
      </c>
      <c r="B10" s="44">
        <v>42913</v>
      </c>
      <c r="C10" s="41" t="s">
        <v>267</v>
      </c>
      <c r="D10" s="41" t="s">
        <v>257</v>
      </c>
      <c r="E10" s="41" t="s">
        <v>81</v>
      </c>
      <c r="F10" s="42"/>
      <c r="G10" s="42"/>
      <c r="H10" s="42"/>
      <c r="I10" s="45">
        <v>2325545</v>
      </c>
      <c r="J10" s="42"/>
      <c r="K10" s="42">
        <f>SUM(Table1[[#This Row],[MOA Areawide General Fund]:[COVID/FEMA Response Federal Aid]])</f>
        <v>2325545</v>
      </c>
      <c r="L10" s="41"/>
      <c r="M10" s="43" t="s">
        <v>64</v>
      </c>
      <c r="N10" s="43">
        <v>241900</v>
      </c>
      <c r="O10" s="41" t="s">
        <v>77</v>
      </c>
      <c r="P10" s="41"/>
    </row>
    <row r="11" spans="1:19" s="43" customFormat="1" ht="38.25" x14ac:dyDescent="0.25">
      <c r="A11" s="43">
        <v>2017</v>
      </c>
      <c r="B11" s="44">
        <v>42913</v>
      </c>
      <c r="C11" s="41" t="s">
        <v>267</v>
      </c>
      <c r="D11" s="41" t="s">
        <v>337</v>
      </c>
      <c r="E11" s="41" t="s">
        <v>65</v>
      </c>
      <c r="F11" s="45">
        <v>500000</v>
      </c>
      <c r="G11" s="45"/>
      <c r="H11" s="45"/>
      <c r="I11" s="45"/>
      <c r="J11" s="45"/>
      <c r="K11" s="45">
        <f>SUM(Table1[[#This Row],[MOA Areawide General Fund]:[COVID/FEMA Response Federal Aid]])</f>
        <v>500000</v>
      </c>
      <c r="L11" s="41"/>
      <c r="M11" s="41" t="s">
        <v>64</v>
      </c>
      <c r="N11" s="43">
        <v>101000</v>
      </c>
      <c r="O11" s="41" t="s">
        <v>8</v>
      </c>
      <c r="P11" s="41"/>
    </row>
    <row r="12" spans="1:19" s="43" customFormat="1" ht="63.75" x14ac:dyDescent="0.25">
      <c r="A12" s="41">
        <v>2017</v>
      </c>
      <c r="B12" s="46">
        <v>43004</v>
      </c>
      <c r="C12" s="41" t="s">
        <v>265</v>
      </c>
      <c r="D12" s="41" t="s">
        <v>337</v>
      </c>
      <c r="E12" s="41" t="s">
        <v>17</v>
      </c>
      <c r="F12" s="42"/>
      <c r="G12" s="42"/>
      <c r="H12" s="42"/>
      <c r="I12" s="48">
        <v>187000</v>
      </c>
      <c r="J12" s="42"/>
      <c r="K12" s="42">
        <f>SUM(Table1[[#This Row],[MOA Areawide General Fund]:[COVID/FEMA Response Federal Aid]])</f>
        <v>187000</v>
      </c>
      <c r="L12" s="41"/>
      <c r="M12" s="41" t="s">
        <v>21</v>
      </c>
      <c r="N12" s="41">
        <v>231900</v>
      </c>
      <c r="O12" s="41" t="s">
        <v>92</v>
      </c>
      <c r="P12" s="41"/>
    </row>
    <row r="13" spans="1:19" s="43" customFormat="1" ht="38.25" x14ac:dyDescent="0.25">
      <c r="A13" s="41">
        <v>2017</v>
      </c>
      <c r="B13" s="46">
        <v>43004</v>
      </c>
      <c r="C13" s="41" t="s">
        <v>265</v>
      </c>
      <c r="D13" s="41" t="s">
        <v>337</v>
      </c>
      <c r="E13" s="41" t="s">
        <v>17</v>
      </c>
      <c r="F13" s="42">
        <v>7361</v>
      </c>
      <c r="G13" s="42"/>
      <c r="H13" s="42"/>
      <c r="I13" s="42"/>
      <c r="J13" s="42"/>
      <c r="K13" s="42">
        <f>SUM(Table1[[#This Row],[MOA Areawide General Fund]:[COVID/FEMA Response Federal Aid]])</f>
        <v>7361</v>
      </c>
      <c r="L13" s="41"/>
      <c r="M13" s="41" t="s">
        <v>21</v>
      </c>
      <c r="N13" s="41">
        <v>101000</v>
      </c>
      <c r="O13" s="41" t="s">
        <v>22</v>
      </c>
      <c r="P13" s="41"/>
    </row>
    <row r="14" spans="1:19" s="43" customFormat="1" ht="51" x14ac:dyDescent="0.25">
      <c r="A14" s="43">
        <v>2018</v>
      </c>
      <c r="B14" s="44">
        <v>43144</v>
      </c>
      <c r="C14" s="41" t="s">
        <v>265</v>
      </c>
      <c r="D14" s="41" t="s">
        <v>337</v>
      </c>
      <c r="E14" s="41" t="s">
        <v>76</v>
      </c>
      <c r="F14" s="42"/>
      <c r="G14" s="42"/>
      <c r="H14" s="42"/>
      <c r="I14" s="45">
        <v>133348</v>
      </c>
      <c r="J14" s="42"/>
      <c r="K14" s="42">
        <f>SUM(Table1[[#This Row],[MOA Areawide General Fund]:[COVID/FEMA Response Federal Aid]])</f>
        <v>133348</v>
      </c>
      <c r="L14" s="41"/>
      <c r="M14" s="43" t="s">
        <v>75</v>
      </c>
      <c r="N14" s="43">
        <v>231900</v>
      </c>
      <c r="O14" s="41" t="s">
        <v>74</v>
      </c>
      <c r="P14" s="41"/>
    </row>
    <row r="15" spans="1:19" s="43" customFormat="1" ht="63.75" x14ac:dyDescent="0.25">
      <c r="A15" s="41">
        <v>2018</v>
      </c>
      <c r="B15" s="46">
        <v>43242</v>
      </c>
      <c r="C15" s="41" t="s">
        <v>266</v>
      </c>
      <c r="D15" s="41" t="s">
        <v>337</v>
      </c>
      <c r="E15" s="41" t="s">
        <v>19</v>
      </c>
      <c r="F15" s="42">
        <v>160000</v>
      </c>
      <c r="G15" s="42"/>
      <c r="H15" s="42"/>
      <c r="I15" s="42"/>
      <c r="J15" s="42"/>
      <c r="K15" s="42">
        <f>SUM(Table1[[#This Row],[MOA Areawide General Fund]:[COVID/FEMA Response Federal Aid]])</f>
        <v>160000</v>
      </c>
      <c r="L15" s="41"/>
      <c r="M15" s="41" t="s">
        <v>96</v>
      </c>
      <c r="N15" s="41">
        <v>261010</v>
      </c>
      <c r="O15" s="41" t="s">
        <v>49</v>
      </c>
      <c r="P15" s="41"/>
    </row>
    <row r="16" spans="1:19" s="43" customFormat="1" ht="51" x14ac:dyDescent="0.25">
      <c r="A16" s="43">
        <v>2018</v>
      </c>
      <c r="B16" s="44">
        <v>43242</v>
      </c>
      <c r="C16" s="41" t="s">
        <v>267</v>
      </c>
      <c r="D16" s="41" t="s">
        <v>337</v>
      </c>
      <c r="E16" s="41" t="s">
        <v>73</v>
      </c>
      <c r="F16" s="42"/>
      <c r="G16" s="42"/>
      <c r="H16" s="42"/>
      <c r="I16" s="45">
        <f>SUM(545085+543890)</f>
        <v>1088975</v>
      </c>
      <c r="J16" s="42"/>
      <c r="K16" s="42">
        <f>SUM(Table1[[#This Row],[MOA Areawide General Fund]:[COVID/FEMA Response Federal Aid]])</f>
        <v>1088975</v>
      </c>
      <c r="L16" s="41"/>
      <c r="M16" s="43" t="s">
        <v>72</v>
      </c>
      <c r="N16" s="43">
        <v>231900</v>
      </c>
      <c r="O16" s="41" t="s">
        <v>74</v>
      </c>
      <c r="P16" s="41"/>
    </row>
    <row r="17" spans="1:16" s="43" customFormat="1" ht="63.75" x14ac:dyDescent="0.25">
      <c r="A17" s="41">
        <v>2018</v>
      </c>
      <c r="B17" s="46">
        <v>43277</v>
      </c>
      <c r="C17" s="41" t="s">
        <v>265</v>
      </c>
      <c r="D17" s="41" t="s">
        <v>337</v>
      </c>
      <c r="E17" s="41" t="s">
        <v>17</v>
      </c>
      <c r="F17" s="42"/>
      <c r="G17" s="42"/>
      <c r="H17" s="42"/>
      <c r="I17" s="42">
        <v>196500</v>
      </c>
      <c r="J17" s="42"/>
      <c r="K17" s="42">
        <f>SUM(Table1[[#This Row],[MOA Areawide General Fund]:[COVID/FEMA Response Federal Aid]])</f>
        <v>196500</v>
      </c>
      <c r="L17" s="41"/>
      <c r="M17" s="41" t="s">
        <v>23</v>
      </c>
      <c r="N17" s="41">
        <v>231900</v>
      </c>
      <c r="O17" s="41" t="s">
        <v>92</v>
      </c>
      <c r="P17" s="41"/>
    </row>
    <row r="18" spans="1:16" s="43" customFormat="1" ht="38.25" x14ac:dyDescent="0.25">
      <c r="A18" s="41">
        <v>2018</v>
      </c>
      <c r="B18" s="46">
        <v>43277</v>
      </c>
      <c r="C18" s="41" t="s">
        <v>265</v>
      </c>
      <c r="D18" s="41" t="s">
        <v>337</v>
      </c>
      <c r="E18" s="41" t="s">
        <v>17</v>
      </c>
      <c r="F18" s="42">
        <v>7573</v>
      </c>
      <c r="G18" s="42"/>
      <c r="H18" s="42"/>
      <c r="I18" s="42"/>
      <c r="J18" s="42"/>
      <c r="K18" s="42">
        <f>SUM(Table1[[#This Row],[MOA Areawide General Fund]:[COVID/FEMA Response Federal Aid]])</f>
        <v>7573</v>
      </c>
      <c r="L18" s="41"/>
      <c r="M18" s="41" t="s">
        <v>23</v>
      </c>
      <c r="N18" s="41">
        <v>101000</v>
      </c>
      <c r="O18" s="41" t="s">
        <v>22</v>
      </c>
      <c r="P18" s="41"/>
    </row>
    <row r="19" spans="1:16" s="43" customFormat="1" ht="38.25" x14ac:dyDescent="0.25">
      <c r="A19" s="43">
        <v>2018</v>
      </c>
      <c r="B19" s="44">
        <v>43312</v>
      </c>
      <c r="C19" s="41" t="s">
        <v>267</v>
      </c>
      <c r="D19" s="41" t="s">
        <v>257</v>
      </c>
      <c r="E19" s="41" t="s">
        <v>80</v>
      </c>
      <c r="F19" s="42"/>
      <c r="G19" s="42"/>
      <c r="H19" s="42"/>
      <c r="I19" s="45">
        <v>3642219</v>
      </c>
      <c r="J19" s="42"/>
      <c r="K19" s="42">
        <f>SUM(Table1[[#This Row],[MOA Areawide General Fund]:[COVID/FEMA Response Federal Aid]])</f>
        <v>3642219</v>
      </c>
      <c r="L19" s="41"/>
      <c r="M19" s="43" t="s">
        <v>79</v>
      </c>
      <c r="N19" s="43">
        <v>241900</v>
      </c>
      <c r="O19" s="41" t="s">
        <v>77</v>
      </c>
      <c r="P19" s="41"/>
    </row>
    <row r="20" spans="1:16" s="43" customFormat="1" ht="63.75" x14ac:dyDescent="0.25">
      <c r="A20" s="41">
        <v>2018</v>
      </c>
      <c r="B20" s="46">
        <v>43424</v>
      </c>
      <c r="C20" s="41" t="s">
        <v>265</v>
      </c>
      <c r="D20" s="41" t="s">
        <v>358</v>
      </c>
      <c r="E20" s="41" t="s">
        <v>2</v>
      </c>
      <c r="F20" s="48">
        <v>309208</v>
      </c>
      <c r="G20" s="48"/>
      <c r="H20" s="48"/>
      <c r="I20" s="48"/>
      <c r="J20" s="48"/>
      <c r="K20" s="48">
        <f>SUM(Table1[[#This Row],[MOA Areawide General Fund]:[COVID/FEMA Response Federal Aid]])</f>
        <v>309208</v>
      </c>
      <c r="L20" s="41"/>
      <c r="M20" s="41" t="s">
        <v>86</v>
      </c>
      <c r="N20" s="41">
        <v>101000</v>
      </c>
      <c r="O20" s="41" t="s">
        <v>95</v>
      </c>
      <c r="P20" s="41"/>
    </row>
    <row r="21" spans="1:16" s="43" customFormat="1" ht="38.25" x14ac:dyDescent="0.25">
      <c r="A21" s="43">
        <v>2019</v>
      </c>
      <c r="B21" s="46">
        <v>43424</v>
      </c>
      <c r="C21" s="49" t="s">
        <v>265</v>
      </c>
      <c r="D21" s="41" t="s">
        <v>358</v>
      </c>
      <c r="E21" s="49" t="s">
        <v>287</v>
      </c>
      <c r="F21" s="42">
        <v>309208</v>
      </c>
      <c r="G21" s="50"/>
      <c r="H21" s="42"/>
      <c r="I21" s="42"/>
      <c r="J21" s="42"/>
      <c r="K21" s="42">
        <f>SUM(Table1[[#This Row],[MOA Areawide General Fund]:[COVID/FEMA Response Federal Aid]])</f>
        <v>309208</v>
      </c>
      <c r="L21" s="49"/>
      <c r="M21" s="43" t="s">
        <v>286</v>
      </c>
      <c r="N21" s="41">
        <v>101000</v>
      </c>
      <c r="O21" s="41" t="s">
        <v>8</v>
      </c>
      <c r="P21" s="41"/>
    </row>
    <row r="22" spans="1:16" s="43" customFormat="1" ht="38.25" x14ac:dyDescent="0.25">
      <c r="A22" s="41">
        <v>2019</v>
      </c>
      <c r="B22" s="46">
        <v>43529</v>
      </c>
      <c r="C22" s="41" t="s">
        <v>267</v>
      </c>
      <c r="D22" s="41" t="s">
        <v>337</v>
      </c>
      <c r="E22" s="41" t="s">
        <v>110</v>
      </c>
      <c r="F22" s="42"/>
      <c r="G22" s="42"/>
      <c r="H22" s="42"/>
      <c r="I22" s="42">
        <v>20440</v>
      </c>
      <c r="J22" s="42"/>
      <c r="K22" s="42">
        <f>SUM(Table1[[#This Row],[MOA Areawide General Fund]:[COVID/FEMA Response Federal Aid]])</f>
        <v>20440</v>
      </c>
      <c r="L22" s="41"/>
      <c r="M22" s="41" t="s">
        <v>109</v>
      </c>
      <c r="N22" s="41">
        <v>231000</v>
      </c>
      <c r="O22" s="41" t="s">
        <v>111</v>
      </c>
      <c r="P22" s="41"/>
    </row>
    <row r="23" spans="1:16" s="43" customFormat="1" ht="63.75" x14ac:dyDescent="0.25">
      <c r="A23" s="41">
        <v>2019</v>
      </c>
      <c r="B23" s="46">
        <v>43578</v>
      </c>
      <c r="C23" s="41" t="s">
        <v>265</v>
      </c>
      <c r="D23" s="41" t="s">
        <v>358</v>
      </c>
      <c r="E23" s="41" t="s">
        <v>104</v>
      </c>
      <c r="F23" s="42">
        <v>23880</v>
      </c>
      <c r="G23" s="42"/>
      <c r="H23" s="42"/>
      <c r="I23" s="42"/>
      <c r="J23" s="42"/>
      <c r="K23" s="42">
        <f>SUM(Table1[[#This Row],[MOA Areawide General Fund]:[COVID/FEMA Response Federal Aid]])</f>
        <v>23880</v>
      </c>
      <c r="L23" s="41"/>
      <c r="M23" s="41" t="s">
        <v>101</v>
      </c>
      <c r="N23" s="41">
        <v>101000</v>
      </c>
      <c r="O23" s="41" t="s">
        <v>95</v>
      </c>
      <c r="P23" s="41"/>
    </row>
    <row r="24" spans="1:16" s="43" customFormat="1" ht="63.75" x14ac:dyDescent="0.25">
      <c r="A24" s="41">
        <v>2019</v>
      </c>
      <c r="B24" s="46">
        <v>43578</v>
      </c>
      <c r="C24" s="41" t="s">
        <v>265</v>
      </c>
      <c r="D24" s="41" t="s">
        <v>337</v>
      </c>
      <c r="E24" s="41" t="s">
        <v>105</v>
      </c>
      <c r="F24" s="42">
        <v>93822</v>
      </c>
      <c r="G24" s="42"/>
      <c r="H24" s="42"/>
      <c r="I24" s="42"/>
      <c r="J24" s="42"/>
      <c r="K24" s="42">
        <f>SUM(Table1[[#This Row],[MOA Areawide General Fund]:[COVID/FEMA Response Federal Aid]])</f>
        <v>93822</v>
      </c>
      <c r="L24" s="41"/>
      <c r="M24" s="41" t="s">
        <v>101</v>
      </c>
      <c r="N24" s="41">
        <v>101000</v>
      </c>
      <c r="O24" s="41" t="s">
        <v>95</v>
      </c>
      <c r="P24" s="41"/>
    </row>
    <row r="25" spans="1:16" s="43" customFormat="1" ht="63.75" x14ac:dyDescent="0.25">
      <c r="A25" s="41">
        <v>2019</v>
      </c>
      <c r="B25" s="46">
        <v>43578</v>
      </c>
      <c r="C25" s="41" t="s">
        <v>265</v>
      </c>
      <c r="D25" s="41" t="s">
        <v>358</v>
      </c>
      <c r="E25" s="41" t="s">
        <v>106</v>
      </c>
      <c r="F25" s="42">
        <v>335000</v>
      </c>
      <c r="G25" s="42"/>
      <c r="H25" s="42"/>
      <c r="I25" s="42"/>
      <c r="J25" s="42"/>
      <c r="K25" s="42">
        <f>SUM(Table1[[#This Row],[MOA Areawide General Fund]:[COVID/FEMA Response Federal Aid]])</f>
        <v>335000</v>
      </c>
      <c r="L25" s="41"/>
      <c r="M25" s="41" t="s">
        <v>101</v>
      </c>
      <c r="N25" s="41">
        <v>101000</v>
      </c>
      <c r="O25" s="41" t="s">
        <v>95</v>
      </c>
      <c r="P25" s="41"/>
    </row>
    <row r="26" spans="1:16" s="43" customFormat="1" ht="63.75" x14ac:dyDescent="0.25">
      <c r="A26" s="43">
        <v>2019</v>
      </c>
      <c r="B26" s="44">
        <v>43606</v>
      </c>
      <c r="C26" s="41" t="s">
        <v>266</v>
      </c>
      <c r="D26" s="41" t="s">
        <v>337</v>
      </c>
      <c r="E26" s="41" t="s">
        <v>19</v>
      </c>
      <c r="F26" s="45">
        <v>135000</v>
      </c>
      <c r="G26" s="45"/>
      <c r="H26" s="45"/>
      <c r="I26" s="47"/>
      <c r="J26" s="45"/>
      <c r="K26" s="45">
        <f>SUM(Table1[[#This Row],[MOA Areawide General Fund]:[COVID/FEMA Response Federal Aid]])</f>
        <v>135000</v>
      </c>
      <c r="L26" s="41"/>
      <c r="M26" s="43" t="s">
        <v>46</v>
      </c>
      <c r="N26" s="43">
        <v>261010</v>
      </c>
      <c r="O26" s="41" t="s">
        <v>49</v>
      </c>
      <c r="P26" s="41"/>
    </row>
    <row r="27" spans="1:16" s="43" customFormat="1" ht="38.25" x14ac:dyDescent="0.25">
      <c r="A27" s="43">
        <v>2019</v>
      </c>
      <c r="B27" s="44">
        <v>43669</v>
      </c>
      <c r="C27" s="41" t="s">
        <v>267</v>
      </c>
      <c r="D27" s="41" t="s">
        <v>257</v>
      </c>
      <c r="E27" s="41" t="s">
        <v>83</v>
      </c>
      <c r="F27" s="42"/>
      <c r="G27" s="42"/>
      <c r="H27" s="42"/>
      <c r="I27" s="45">
        <v>2644822</v>
      </c>
      <c r="J27" s="42"/>
      <c r="K27" s="42">
        <f>SUM(Table1[[#This Row],[MOA Areawide General Fund]:[COVID/FEMA Response Federal Aid]])</f>
        <v>2644822</v>
      </c>
      <c r="L27" s="41"/>
      <c r="M27" s="43" t="s">
        <v>82</v>
      </c>
      <c r="N27" s="43">
        <v>241900</v>
      </c>
      <c r="O27" s="41" t="s">
        <v>77</v>
      </c>
      <c r="P27" s="41"/>
    </row>
    <row r="28" spans="1:16" s="43" customFormat="1" ht="63.75" x14ac:dyDescent="0.25">
      <c r="A28" s="43">
        <v>2019</v>
      </c>
      <c r="B28" s="44">
        <v>43697</v>
      </c>
      <c r="C28" s="41" t="s">
        <v>266</v>
      </c>
      <c r="D28" s="41" t="s">
        <v>337</v>
      </c>
      <c r="E28" s="41" t="s">
        <v>225</v>
      </c>
      <c r="F28" s="45">
        <v>25000</v>
      </c>
      <c r="G28" s="45"/>
      <c r="H28" s="45"/>
      <c r="I28" s="45"/>
      <c r="J28" s="45"/>
      <c r="K28" s="45">
        <f>SUM(Table1[[#This Row],[MOA Areawide General Fund]:[COVID/FEMA Response Federal Aid]])</f>
        <v>25000</v>
      </c>
      <c r="L28" s="41"/>
      <c r="M28" s="43" t="s">
        <v>47</v>
      </c>
      <c r="N28" s="43">
        <v>261010</v>
      </c>
      <c r="O28" s="41" t="s">
        <v>49</v>
      </c>
      <c r="P28" s="41"/>
    </row>
    <row r="29" spans="1:16" s="43" customFormat="1" ht="63.75" x14ac:dyDescent="0.25">
      <c r="A29" s="43">
        <v>2019</v>
      </c>
      <c r="B29" s="44">
        <v>43732</v>
      </c>
      <c r="C29" s="41" t="s">
        <v>267</v>
      </c>
      <c r="D29" s="41" t="s">
        <v>257</v>
      </c>
      <c r="E29" s="41" t="s">
        <v>57</v>
      </c>
      <c r="F29" s="42"/>
      <c r="G29" s="42"/>
      <c r="H29" s="42"/>
      <c r="I29" s="47">
        <v>129662</v>
      </c>
      <c r="J29" s="42"/>
      <c r="K29" s="42">
        <f>SUM(Table1[[#This Row],[MOA Areawide General Fund]:[COVID/FEMA Response Federal Aid]])</f>
        <v>129662</v>
      </c>
      <c r="L29" s="41"/>
      <c r="M29" s="43" t="s">
        <v>66</v>
      </c>
      <c r="N29" s="43">
        <v>231900</v>
      </c>
      <c r="O29" s="41" t="s">
        <v>67</v>
      </c>
      <c r="P29" s="41"/>
    </row>
    <row r="30" spans="1:16" s="43" customFormat="1" ht="51" x14ac:dyDescent="0.25">
      <c r="A30" s="41">
        <v>2019</v>
      </c>
      <c r="B30" s="46">
        <v>43746</v>
      </c>
      <c r="C30" s="41" t="s">
        <v>267</v>
      </c>
      <c r="D30" s="41" t="s">
        <v>257</v>
      </c>
      <c r="E30" s="41" t="s">
        <v>113</v>
      </c>
      <c r="F30" s="42"/>
      <c r="G30" s="42"/>
      <c r="H30" s="42"/>
      <c r="I30" s="42">
        <v>242982</v>
      </c>
      <c r="J30" s="42"/>
      <c r="K30" s="42">
        <f>SUM(Table1[[#This Row],[MOA Areawide General Fund]:[COVID/FEMA Response Federal Aid]])</f>
        <v>242982</v>
      </c>
      <c r="L30" s="41"/>
      <c r="M30" s="41" t="s">
        <v>112</v>
      </c>
      <c r="N30" s="41">
        <v>231800</v>
      </c>
      <c r="O30" s="41" t="s">
        <v>114</v>
      </c>
      <c r="P30" s="41"/>
    </row>
    <row r="31" spans="1:16" s="43" customFormat="1" ht="51" x14ac:dyDescent="0.25">
      <c r="A31" s="41">
        <v>2019</v>
      </c>
      <c r="B31" s="46">
        <v>43746</v>
      </c>
      <c r="C31" s="41" t="s">
        <v>267</v>
      </c>
      <c r="D31" s="41" t="s">
        <v>257</v>
      </c>
      <c r="E31" s="41" t="s">
        <v>113</v>
      </c>
      <c r="F31" s="42"/>
      <c r="G31" s="42"/>
      <c r="H31" s="42"/>
      <c r="I31" s="42">
        <v>822255</v>
      </c>
      <c r="J31" s="42"/>
      <c r="K31" s="42">
        <f>SUM(Table1[[#This Row],[MOA Areawide General Fund]:[COVID/FEMA Response Federal Aid]])</f>
        <v>822255</v>
      </c>
      <c r="L31" s="41"/>
      <c r="M31" s="41" t="s">
        <v>112</v>
      </c>
      <c r="N31" s="41">
        <v>231900</v>
      </c>
      <c r="O31" s="41" t="s">
        <v>114</v>
      </c>
      <c r="P31" s="41"/>
    </row>
    <row r="32" spans="1:16" s="43" customFormat="1" ht="51" x14ac:dyDescent="0.25">
      <c r="A32" s="41">
        <v>2020</v>
      </c>
      <c r="B32" s="46">
        <v>44005</v>
      </c>
      <c r="C32" s="41" t="s">
        <v>267</v>
      </c>
      <c r="D32" s="41" t="s">
        <v>355</v>
      </c>
      <c r="E32" s="41" t="s">
        <v>10</v>
      </c>
      <c r="F32" s="42"/>
      <c r="G32" s="42"/>
      <c r="H32" s="50">
        <v>2000000</v>
      </c>
      <c r="I32" s="50"/>
      <c r="J32" s="50"/>
      <c r="K32" s="50">
        <f>SUM(Table1[[#This Row],[MOA Areawide General Fund]:[COVID/FEMA Response Federal Aid]])</f>
        <v>2000000</v>
      </c>
      <c r="L32" s="41"/>
      <c r="M32" s="41" t="s">
        <v>9</v>
      </c>
      <c r="N32" s="41">
        <v>231900</v>
      </c>
      <c r="O32" s="41" t="s">
        <v>91</v>
      </c>
      <c r="P32" s="41"/>
    </row>
    <row r="33" spans="1:19" s="43" customFormat="1" ht="25.5" x14ac:dyDescent="0.25">
      <c r="A33" s="41">
        <v>2020</v>
      </c>
      <c r="B33" s="46">
        <v>44055</v>
      </c>
      <c r="C33" s="49" t="s">
        <v>267</v>
      </c>
      <c r="D33" s="41" t="s">
        <v>355</v>
      </c>
      <c r="E33" s="49" t="s">
        <v>10</v>
      </c>
      <c r="F33" s="42"/>
      <c r="G33" s="42"/>
      <c r="H33" s="50">
        <v>20000000</v>
      </c>
      <c r="I33" s="42"/>
      <c r="J33" s="42"/>
      <c r="K33" s="42">
        <f>SUM(Table1[[#This Row],[MOA Areawide General Fund]:[COVID/FEMA Response Federal Aid]])</f>
        <v>20000000</v>
      </c>
      <c r="L33" s="51" t="s">
        <v>290</v>
      </c>
      <c r="M33" s="41" t="s">
        <v>5</v>
      </c>
      <c r="N33" s="41">
        <v>231900</v>
      </c>
      <c r="O33" s="41" t="s">
        <v>141</v>
      </c>
      <c r="P33" s="41" t="s">
        <v>290</v>
      </c>
    </row>
    <row r="34" spans="1:19" s="43" customFormat="1" ht="38.25" x14ac:dyDescent="0.25">
      <c r="A34" s="43">
        <v>2020</v>
      </c>
      <c r="B34" s="46">
        <v>43788</v>
      </c>
      <c r="C34" s="49" t="s">
        <v>265</v>
      </c>
      <c r="D34" s="41" t="s">
        <v>358</v>
      </c>
      <c r="E34" s="49" t="s">
        <v>288</v>
      </c>
      <c r="F34" s="42">
        <v>348844</v>
      </c>
      <c r="G34" s="50"/>
      <c r="H34" s="42"/>
      <c r="I34" s="42"/>
      <c r="J34" s="42"/>
      <c r="K34" s="42">
        <f>SUM(Table1[[#This Row],[MOA Areawide General Fund]:[COVID/FEMA Response Federal Aid]])</f>
        <v>348844</v>
      </c>
      <c r="L34" s="49"/>
      <c r="M34" s="43" t="s">
        <v>285</v>
      </c>
      <c r="N34" s="41">
        <v>101000</v>
      </c>
      <c r="O34" s="41" t="s">
        <v>8</v>
      </c>
      <c r="P34" s="41"/>
    </row>
    <row r="35" spans="1:19" s="43" customFormat="1" ht="25.5" x14ac:dyDescent="0.25">
      <c r="A35" s="43">
        <v>2020</v>
      </c>
      <c r="B35" s="46">
        <v>43788</v>
      </c>
      <c r="C35" s="41" t="s">
        <v>265</v>
      </c>
      <c r="D35" s="41" t="s">
        <v>134</v>
      </c>
      <c r="E35" s="49" t="s">
        <v>282</v>
      </c>
      <c r="F35" s="42">
        <v>735000</v>
      </c>
      <c r="G35" s="42"/>
      <c r="H35" s="42"/>
      <c r="I35" s="42"/>
      <c r="J35" s="42"/>
      <c r="K35" s="42">
        <f>SUM(Table1[[#This Row],[MOA Areawide General Fund]:[COVID/FEMA Response Federal Aid]])</f>
        <v>735000</v>
      </c>
      <c r="L35" s="41"/>
      <c r="M35" s="43" t="s">
        <v>283</v>
      </c>
      <c r="N35" s="41">
        <v>101000</v>
      </c>
      <c r="O35" s="41" t="s">
        <v>8</v>
      </c>
      <c r="P35" s="41" t="s">
        <v>284</v>
      </c>
    </row>
    <row r="36" spans="1:19" ht="51" x14ac:dyDescent="0.25">
      <c r="A36" s="43">
        <v>2020</v>
      </c>
      <c r="B36" s="46">
        <v>43906</v>
      </c>
      <c r="C36" s="49" t="s">
        <v>264</v>
      </c>
      <c r="D36" s="41" t="s">
        <v>337</v>
      </c>
      <c r="E36" s="49" t="s">
        <v>236</v>
      </c>
      <c r="F36" s="42"/>
      <c r="G36" s="42"/>
      <c r="H36" s="42"/>
      <c r="I36" s="42"/>
      <c r="J36" s="42">
        <v>164846.15</v>
      </c>
      <c r="K36" s="42">
        <f>SUM(Table1[[#This Row],[MOA Areawide General Fund]:[COVID/FEMA Response Federal Aid]])</f>
        <v>164846.15</v>
      </c>
      <c r="L36" s="49"/>
      <c r="M36" s="43"/>
      <c r="N36" s="41"/>
      <c r="O36" s="41" t="s">
        <v>228</v>
      </c>
      <c r="P36" s="41"/>
      <c r="Q36" s="41"/>
      <c r="R36" s="41"/>
      <c r="S36" s="41"/>
    </row>
    <row r="37" spans="1:19" ht="51" x14ac:dyDescent="0.25">
      <c r="A37" s="43">
        <v>2020</v>
      </c>
      <c r="B37" s="46">
        <v>43906</v>
      </c>
      <c r="C37" s="49" t="s">
        <v>264</v>
      </c>
      <c r="D37" s="41" t="s">
        <v>337</v>
      </c>
      <c r="E37" s="49" t="s">
        <v>241</v>
      </c>
      <c r="F37" s="42"/>
      <c r="G37" s="42"/>
      <c r="H37" s="42"/>
      <c r="I37" s="42"/>
      <c r="J37" s="42">
        <v>300817.80900000001</v>
      </c>
      <c r="K37" s="42">
        <f>SUM(Table1[[#This Row],[MOA Areawide General Fund]:[COVID/FEMA Response Federal Aid]])</f>
        <v>300817.80900000001</v>
      </c>
      <c r="L37" s="49"/>
      <c r="M37" s="43"/>
      <c r="N37" s="41"/>
      <c r="O37" s="41" t="s">
        <v>228</v>
      </c>
      <c r="P37" s="41" t="s">
        <v>239</v>
      </c>
      <c r="Q37" s="41"/>
      <c r="R37" s="41"/>
      <c r="S37" s="41"/>
    </row>
    <row r="38" spans="1:19" ht="51" x14ac:dyDescent="0.25">
      <c r="A38" s="43">
        <v>2020</v>
      </c>
      <c r="B38" s="46">
        <v>43906</v>
      </c>
      <c r="C38" s="49" t="s">
        <v>264</v>
      </c>
      <c r="D38" s="41" t="s">
        <v>337</v>
      </c>
      <c r="E38" s="49" t="s">
        <v>242</v>
      </c>
      <c r="F38" s="42"/>
      <c r="G38" s="42"/>
      <c r="H38" s="42"/>
      <c r="I38" s="48"/>
      <c r="J38" s="42">
        <v>342696.34800000006</v>
      </c>
      <c r="K38" s="42">
        <f>SUM(Table1[[#This Row],[MOA Areawide General Fund]:[COVID/FEMA Response Federal Aid]])</f>
        <v>342696.34800000006</v>
      </c>
      <c r="L38" s="49"/>
      <c r="M38" s="43"/>
      <c r="N38" s="41"/>
      <c r="O38" s="41" t="s">
        <v>228</v>
      </c>
      <c r="P38" s="41" t="s">
        <v>239</v>
      </c>
      <c r="Q38" s="41"/>
      <c r="R38" s="41"/>
      <c r="S38" s="41"/>
    </row>
    <row r="39" spans="1:19" ht="51" x14ac:dyDescent="0.25">
      <c r="A39" s="43">
        <v>2020</v>
      </c>
      <c r="B39" s="46">
        <v>43906</v>
      </c>
      <c r="C39" s="49" t="s">
        <v>264</v>
      </c>
      <c r="D39" s="41" t="s">
        <v>337</v>
      </c>
      <c r="E39" s="49" t="s">
        <v>237</v>
      </c>
      <c r="F39" s="42"/>
      <c r="G39" s="42"/>
      <c r="H39" s="42"/>
      <c r="I39" s="48"/>
      <c r="J39" s="42">
        <v>1994280.21</v>
      </c>
      <c r="K39" s="42">
        <f>SUM(Table1[[#This Row],[MOA Areawide General Fund]:[COVID/FEMA Response Federal Aid]])</f>
        <v>1994280.21</v>
      </c>
      <c r="L39" s="49"/>
      <c r="M39" s="43"/>
      <c r="N39" s="41"/>
      <c r="O39" s="41" t="s">
        <v>228</v>
      </c>
      <c r="P39" s="41"/>
      <c r="Q39" s="41"/>
      <c r="R39" s="41"/>
      <c r="S39" s="41"/>
    </row>
    <row r="40" spans="1:19" ht="51" x14ac:dyDescent="0.25">
      <c r="A40" s="43">
        <v>2020</v>
      </c>
      <c r="B40" s="46">
        <v>43906</v>
      </c>
      <c r="C40" s="49" t="s">
        <v>264</v>
      </c>
      <c r="D40" s="41" t="s">
        <v>337</v>
      </c>
      <c r="E40" s="49" t="s">
        <v>240</v>
      </c>
      <c r="F40" s="42"/>
      <c r="G40" s="42"/>
      <c r="H40" s="42"/>
      <c r="I40" s="42"/>
      <c r="J40" s="42">
        <v>4960737.5580000002</v>
      </c>
      <c r="K40" s="42">
        <f>SUM(Table1[[#This Row],[MOA Areawide General Fund]:[COVID/FEMA Response Federal Aid]])</f>
        <v>4960737.5580000002</v>
      </c>
      <c r="L40" s="49"/>
      <c r="M40" s="43"/>
      <c r="N40" s="41"/>
      <c r="O40" s="41" t="s">
        <v>228</v>
      </c>
      <c r="P40" s="41" t="s">
        <v>239</v>
      </c>
      <c r="Q40" s="41"/>
      <c r="R40" s="41"/>
      <c r="S40" s="41"/>
    </row>
    <row r="41" spans="1:19" ht="51" x14ac:dyDescent="0.25">
      <c r="A41" s="43">
        <v>2020</v>
      </c>
      <c r="B41" s="46">
        <v>43906</v>
      </c>
      <c r="C41" s="49" t="s">
        <v>264</v>
      </c>
      <c r="D41" s="41" t="s">
        <v>337</v>
      </c>
      <c r="E41" s="49" t="s">
        <v>238</v>
      </c>
      <c r="F41" s="42"/>
      <c r="G41" s="42"/>
      <c r="H41" s="42"/>
      <c r="I41" s="48"/>
      <c r="J41" s="42">
        <v>9602901.3239999991</v>
      </c>
      <c r="K41" s="42">
        <f>SUM(Table1[[#This Row],[MOA Areawide General Fund]:[COVID/FEMA Response Federal Aid]])</f>
        <v>9602901.3239999991</v>
      </c>
      <c r="L41" s="49"/>
      <c r="M41" s="43"/>
      <c r="N41" s="41"/>
      <c r="O41" s="41" t="s">
        <v>228</v>
      </c>
      <c r="P41" s="41" t="s">
        <v>239</v>
      </c>
      <c r="Q41" s="41"/>
      <c r="R41" s="41"/>
      <c r="S41" s="41"/>
    </row>
    <row r="42" spans="1:19" ht="63.75" x14ac:dyDescent="0.25">
      <c r="A42" s="41">
        <v>2020</v>
      </c>
      <c r="B42" s="46">
        <v>43914</v>
      </c>
      <c r="C42" s="41" t="s">
        <v>267</v>
      </c>
      <c r="D42" s="41" t="s">
        <v>257</v>
      </c>
      <c r="E42" s="41" t="s">
        <v>254</v>
      </c>
      <c r="F42" s="42"/>
      <c r="G42" s="42"/>
      <c r="H42" s="42"/>
      <c r="I42" s="42"/>
      <c r="K42" s="42">
        <f>SUM(Table1[[#This Row],[MOA Areawide General Fund]:[COVID/FEMA Response Federal Aid]])</f>
        <v>0</v>
      </c>
      <c r="M42" s="41" t="s">
        <v>70</v>
      </c>
      <c r="N42" s="41">
        <v>101000</v>
      </c>
      <c r="O42" s="41" t="s">
        <v>8</v>
      </c>
      <c r="P42" s="41" t="s">
        <v>253</v>
      </c>
      <c r="Q42" s="41"/>
      <c r="R42" s="41"/>
      <c r="S42" s="41"/>
    </row>
    <row r="43" spans="1:19" ht="63.75" x14ac:dyDescent="0.25">
      <c r="A43" s="41">
        <v>2020</v>
      </c>
      <c r="B43" s="46">
        <v>43949</v>
      </c>
      <c r="C43" s="41" t="s">
        <v>265</v>
      </c>
      <c r="D43" s="41" t="s">
        <v>358</v>
      </c>
      <c r="E43" s="41" t="s">
        <v>107</v>
      </c>
      <c r="F43" s="42">
        <v>180000</v>
      </c>
      <c r="G43" s="42"/>
      <c r="H43" s="42"/>
      <c r="I43" s="42"/>
      <c r="K43" s="42">
        <f>SUM(Table1[[#This Row],[MOA Areawide General Fund]:[COVID/FEMA Response Federal Aid]])</f>
        <v>180000</v>
      </c>
      <c r="M43" s="41" t="s">
        <v>102</v>
      </c>
      <c r="N43" s="41">
        <v>101000</v>
      </c>
      <c r="O43" s="41" t="s">
        <v>103</v>
      </c>
      <c r="P43" s="41"/>
      <c r="Q43" s="41"/>
      <c r="R43" s="41"/>
      <c r="S43" s="41"/>
    </row>
    <row r="44" spans="1:19" ht="38.25" x14ac:dyDescent="0.25">
      <c r="A44" s="41">
        <v>2020</v>
      </c>
      <c r="B44" s="46">
        <v>43949</v>
      </c>
      <c r="C44" s="41" t="s">
        <v>267</v>
      </c>
      <c r="D44" s="41" t="s">
        <v>257</v>
      </c>
      <c r="E44" s="41" t="s">
        <v>255</v>
      </c>
      <c r="F44" s="42">
        <v>300000</v>
      </c>
      <c r="G44" s="42"/>
      <c r="H44" s="42"/>
      <c r="I44" s="42"/>
      <c r="K44" s="42">
        <f>SUM(Table1[[#This Row],[MOA Areawide General Fund]:[COVID/FEMA Response Federal Aid]])</f>
        <v>300000</v>
      </c>
      <c r="M44" s="41" t="s">
        <v>69</v>
      </c>
      <c r="N44" s="41">
        <v>101000</v>
      </c>
      <c r="O44" s="41" t="s">
        <v>8</v>
      </c>
      <c r="P44" s="41"/>
      <c r="Q44" s="41"/>
      <c r="R44" s="41"/>
      <c r="S44" s="41"/>
    </row>
    <row r="45" spans="1:19" ht="63.75" x14ac:dyDescent="0.25">
      <c r="A45" s="41">
        <v>2020</v>
      </c>
      <c r="B45" s="46">
        <v>44005</v>
      </c>
      <c r="C45" s="41" t="s">
        <v>266</v>
      </c>
      <c r="D45" s="41" t="s">
        <v>337</v>
      </c>
      <c r="E45" s="41" t="s">
        <v>19</v>
      </c>
      <c r="F45" s="42"/>
      <c r="G45" s="42"/>
      <c r="H45" s="42"/>
      <c r="I45" s="42">
        <v>105000</v>
      </c>
      <c r="K45" s="42">
        <f>SUM(Table1[[#This Row],[MOA Areawide General Fund]:[COVID/FEMA Response Federal Aid]])</f>
        <v>105000</v>
      </c>
      <c r="M45" s="41" t="s">
        <v>48</v>
      </c>
      <c r="N45" s="41">
        <v>261010</v>
      </c>
      <c r="O45" s="41" t="s">
        <v>49</v>
      </c>
      <c r="P45" s="41"/>
      <c r="Q45" s="41"/>
      <c r="R45" s="41"/>
      <c r="S45" s="41"/>
    </row>
    <row r="46" spans="1:19" ht="89.25" x14ac:dyDescent="0.25">
      <c r="A46" s="41">
        <v>2020</v>
      </c>
      <c r="B46" s="46">
        <v>44040</v>
      </c>
      <c r="C46" s="41" t="s">
        <v>265</v>
      </c>
      <c r="D46" s="41" t="s">
        <v>134</v>
      </c>
      <c r="E46" s="41" t="s">
        <v>52</v>
      </c>
      <c r="F46" s="42"/>
      <c r="G46" s="42"/>
      <c r="H46" s="42"/>
      <c r="I46" s="42">
        <v>150000</v>
      </c>
      <c r="K46" s="42">
        <f>SUM(Table1[[#This Row],[MOA Areawide General Fund]:[COVID/FEMA Response Federal Aid]])</f>
        <v>150000</v>
      </c>
      <c r="M46" s="41" t="s">
        <v>50</v>
      </c>
      <c r="N46" s="41">
        <v>231900</v>
      </c>
      <c r="O46" s="41" t="s">
        <v>90</v>
      </c>
      <c r="P46" s="41"/>
      <c r="Q46" s="41"/>
      <c r="R46" s="41"/>
      <c r="S46" s="41"/>
    </row>
    <row r="47" spans="1:19" ht="89.25" x14ac:dyDescent="0.25">
      <c r="A47" s="41">
        <v>2020</v>
      </c>
      <c r="B47" s="46">
        <v>44040</v>
      </c>
      <c r="C47" s="41" t="s">
        <v>265</v>
      </c>
      <c r="D47" s="41" t="s">
        <v>134</v>
      </c>
      <c r="E47" s="41" t="s">
        <v>51</v>
      </c>
      <c r="F47" s="42"/>
      <c r="G47" s="42"/>
      <c r="H47" s="42"/>
      <c r="I47" s="48">
        <v>150000</v>
      </c>
      <c r="K47" s="42">
        <f>SUM(Table1[[#This Row],[MOA Areawide General Fund]:[COVID/FEMA Response Federal Aid]])</f>
        <v>150000</v>
      </c>
      <c r="M47" s="41" t="s">
        <v>50</v>
      </c>
      <c r="N47" s="41">
        <v>231900</v>
      </c>
      <c r="O47" s="41" t="s">
        <v>90</v>
      </c>
      <c r="P47" s="41"/>
      <c r="Q47" s="41"/>
      <c r="R47" s="41"/>
      <c r="S47" s="41"/>
    </row>
    <row r="48" spans="1:19" ht="89.25" x14ac:dyDescent="0.25">
      <c r="A48" s="41">
        <v>2020</v>
      </c>
      <c r="B48" s="46">
        <v>44040</v>
      </c>
      <c r="C48" s="41" t="s">
        <v>265</v>
      </c>
      <c r="D48" s="41" t="s">
        <v>134</v>
      </c>
      <c r="E48" s="41" t="s">
        <v>53</v>
      </c>
      <c r="F48" s="42"/>
      <c r="G48" s="42"/>
      <c r="H48" s="42"/>
      <c r="I48" s="42">
        <v>150000</v>
      </c>
      <c r="K48" s="42">
        <f>SUM(Table1[[#This Row],[MOA Areawide General Fund]:[COVID/FEMA Response Federal Aid]])</f>
        <v>150000</v>
      </c>
      <c r="M48" s="41" t="s">
        <v>50</v>
      </c>
      <c r="N48" s="41">
        <v>231900</v>
      </c>
      <c r="O48" s="41" t="s">
        <v>90</v>
      </c>
      <c r="P48" s="41"/>
      <c r="Q48" s="41"/>
      <c r="R48" s="41"/>
      <c r="S48" s="41"/>
    </row>
    <row r="49" spans="1:19" ht="89.25" x14ac:dyDescent="0.25">
      <c r="A49" s="41">
        <v>2020</v>
      </c>
      <c r="B49" s="46">
        <v>44040</v>
      </c>
      <c r="C49" s="41" t="s">
        <v>267</v>
      </c>
      <c r="D49" s="41" t="s">
        <v>257</v>
      </c>
      <c r="E49" s="41" t="s">
        <v>54</v>
      </c>
      <c r="F49" s="42"/>
      <c r="G49" s="42"/>
      <c r="H49" s="42"/>
      <c r="I49" s="42">
        <v>131890</v>
      </c>
      <c r="K49" s="42">
        <f>SUM(Table1[[#This Row],[MOA Areawide General Fund]:[COVID/FEMA Response Federal Aid]])</f>
        <v>131890</v>
      </c>
      <c r="M49" s="41" t="s">
        <v>50</v>
      </c>
      <c r="N49" s="41">
        <v>231900</v>
      </c>
      <c r="O49" s="41" t="s">
        <v>90</v>
      </c>
      <c r="P49" s="41"/>
      <c r="Q49" s="41"/>
      <c r="R49" s="41"/>
      <c r="S49" s="41"/>
    </row>
    <row r="50" spans="1:19" ht="89.25" x14ac:dyDescent="0.25">
      <c r="A50" s="41">
        <v>2020</v>
      </c>
      <c r="B50" s="46">
        <v>44040</v>
      </c>
      <c r="C50" s="41" t="s">
        <v>267</v>
      </c>
      <c r="D50" s="41" t="s">
        <v>257</v>
      </c>
      <c r="E50" s="41" t="s">
        <v>222</v>
      </c>
      <c r="F50" s="42"/>
      <c r="G50" s="42"/>
      <c r="H50" s="42"/>
      <c r="I50" s="42">
        <v>149687</v>
      </c>
      <c r="K50" s="42">
        <f>SUM(Table1[[#This Row],[MOA Areawide General Fund]:[COVID/FEMA Response Federal Aid]])</f>
        <v>149687</v>
      </c>
      <c r="M50" s="41" t="s">
        <v>50</v>
      </c>
      <c r="N50" s="41">
        <v>231900</v>
      </c>
      <c r="O50" s="41" t="s">
        <v>90</v>
      </c>
      <c r="P50" s="41"/>
      <c r="Q50" s="41"/>
      <c r="R50" s="41"/>
      <c r="S50" s="41"/>
    </row>
    <row r="51" spans="1:19" ht="63.75" x14ac:dyDescent="0.25">
      <c r="A51" s="41">
        <v>2020</v>
      </c>
      <c r="B51" s="46">
        <v>44054</v>
      </c>
      <c r="C51" s="41" t="s">
        <v>267</v>
      </c>
      <c r="D51" s="41" t="s">
        <v>257</v>
      </c>
      <c r="E51" s="41" t="s">
        <v>57</v>
      </c>
      <c r="F51" s="42"/>
      <c r="G51" s="42"/>
      <c r="H51" s="42"/>
      <c r="I51" s="42">
        <v>129662</v>
      </c>
      <c r="K51" s="42">
        <f>SUM(Table1[[#This Row],[MOA Areawide General Fund]:[COVID/FEMA Response Federal Aid]])</f>
        <v>129662</v>
      </c>
      <c r="M51" s="41" t="s">
        <v>68</v>
      </c>
      <c r="N51" s="41">
        <v>231900</v>
      </c>
      <c r="O51" s="41" t="s">
        <v>67</v>
      </c>
      <c r="P51" s="41"/>
      <c r="Q51" s="41"/>
      <c r="R51" s="41"/>
      <c r="S51" s="41"/>
    </row>
    <row r="52" spans="1:19" ht="76.5" x14ac:dyDescent="0.25">
      <c r="A52" s="41">
        <v>2020</v>
      </c>
      <c r="B52" s="46">
        <v>44055</v>
      </c>
      <c r="C52" s="41" t="s">
        <v>265</v>
      </c>
      <c r="D52" s="41" t="s">
        <v>134</v>
      </c>
      <c r="E52" s="41" t="s">
        <v>11</v>
      </c>
      <c r="F52" s="50">
        <v>600000</v>
      </c>
      <c r="G52" s="42"/>
      <c r="H52" s="42"/>
      <c r="I52" s="42"/>
      <c r="K52" s="42">
        <f>SUM(Table1[[#This Row],[MOA Areawide General Fund]:[COVID/FEMA Response Federal Aid]])</f>
        <v>600000</v>
      </c>
      <c r="M52" s="41" t="s">
        <v>6</v>
      </c>
      <c r="N52" s="41">
        <v>101000</v>
      </c>
      <c r="O52" s="41" t="s">
        <v>8</v>
      </c>
      <c r="P52" s="41" t="s">
        <v>142</v>
      </c>
      <c r="Q52" s="41"/>
      <c r="R52" s="41"/>
      <c r="S52" s="41"/>
    </row>
    <row r="53" spans="1:19" ht="38.25" x14ac:dyDescent="0.25">
      <c r="A53" s="41">
        <v>2020</v>
      </c>
      <c r="B53" s="46">
        <v>44055</v>
      </c>
      <c r="C53" s="41" t="s">
        <v>266</v>
      </c>
      <c r="D53" s="41" t="s">
        <v>344</v>
      </c>
      <c r="E53" s="41" t="s">
        <v>136</v>
      </c>
      <c r="F53" s="42"/>
      <c r="G53" s="42"/>
      <c r="H53" s="42"/>
      <c r="I53" s="42">
        <v>10000000</v>
      </c>
      <c r="K53" s="42">
        <f>SUM(Table1[[#This Row],[MOA Areawide General Fund]:[COVID/FEMA Response Federal Aid]])</f>
        <v>10000000</v>
      </c>
      <c r="M53" s="41" t="s">
        <v>135</v>
      </c>
      <c r="N53" s="41">
        <v>231900</v>
      </c>
      <c r="O53" s="41" t="s">
        <v>13</v>
      </c>
      <c r="P53" s="41"/>
      <c r="Q53" s="41"/>
      <c r="R53" s="41"/>
      <c r="S53" s="41"/>
    </row>
    <row r="54" spans="1:19" ht="76.5" x14ac:dyDescent="0.25">
      <c r="A54" s="41">
        <v>2020</v>
      </c>
      <c r="B54" s="46">
        <v>44055</v>
      </c>
      <c r="C54" s="41" t="s">
        <v>266</v>
      </c>
      <c r="D54" s="41" t="s">
        <v>344</v>
      </c>
      <c r="E54" s="41" t="s">
        <v>138</v>
      </c>
      <c r="F54" s="50">
        <v>1000000</v>
      </c>
      <c r="G54" s="42"/>
      <c r="H54" s="42"/>
      <c r="I54" s="42"/>
      <c r="K54" s="42">
        <f>SUM(Table1[[#This Row],[MOA Areawide General Fund]:[COVID/FEMA Response Federal Aid]])</f>
        <v>1000000</v>
      </c>
      <c r="M54" s="41" t="s">
        <v>6</v>
      </c>
      <c r="N54" s="41">
        <v>101000</v>
      </c>
      <c r="O54" s="41" t="s">
        <v>8</v>
      </c>
      <c r="P54" s="41" t="s">
        <v>142</v>
      </c>
      <c r="Q54" s="41"/>
      <c r="R54" s="41"/>
      <c r="S54" s="41"/>
    </row>
    <row r="55" spans="1:19" ht="76.5" x14ac:dyDescent="0.25">
      <c r="A55" s="41">
        <v>2020</v>
      </c>
      <c r="B55" s="46">
        <v>44055</v>
      </c>
      <c r="C55" s="41" t="s">
        <v>266</v>
      </c>
      <c r="D55" s="41" t="s">
        <v>345</v>
      </c>
      <c r="E55" s="41" t="s">
        <v>137</v>
      </c>
      <c r="F55" s="50">
        <v>2500000</v>
      </c>
      <c r="G55" s="42"/>
      <c r="H55" s="42"/>
      <c r="I55" s="42"/>
      <c r="K55" s="42">
        <f>SUM(Table1[[#This Row],[MOA Areawide General Fund]:[COVID/FEMA Response Federal Aid]])</f>
        <v>2500000</v>
      </c>
      <c r="M55" s="41" t="s">
        <v>6</v>
      </c>
      <c r="N55" s="41">
        <v>101000</v>
      </c>
      <c r="O55" s="41" t="s">
        <v>8</v>
      </c>
      <c r="P55" s="41" t="s">
        <v>142</v>
      </c>
      <c r="Q55" s="41"/>
      <c r="R55" s="41"/>
      <c r="S55" s="41"/>
    </row>
    <row r="56" spans="1:19" ht="76.5" x14ac:dyDescent="0.25">
      <c r="A56" s="41">
        <v>2020</v>
      </c>
      <c r="B56" s="46">
        <v>44055</v>
      </c>
      <c r="C56" s="41" t="s">
        <v>266</v>
      </c>
      <c r="D56" s="41" t="s">
        <v>344</v>
      </c>
      <c r="E56" s="41" t="s">
        <v>162</v>
      </c>
      <c r="F56" s="50">
        <v>12500000</v>
      </c>
      <c r="G56" s="42"/>
      <c r="H56" s="42"/>
      <c r="I56" s="42"/>
      <c r="K56" s="42">
        <f>SUM(Table1[[#This Row],[MOA Areawide General Fund]:[COVID/FEMA Response Federal Aid]])</f>
        <v>12500000</v>
      </c>
      <c r="M56" s="41" t="s">
        <v>139</v>
      </c>
      <c r="N56" s="41">
        <v>101000</v>
      </c>
      <c r="O56" s="41" t="s">
        <v>8</v>
      </c>
      <c r="P56" s="41" t="s">
        <v>142</v>
      </c>
      <c r="Q56" s="41"/>
      <c r="R56" s="41"/>
      <c r="S56" s="41"/>
    </row>
    <row r="57" spans="1:19" ht="76.5" x14ac:dyDescent="0.25">
      <c r="A57" s="41">
        <v>2020</v>
      </c>
      <c r="B57" s="46">
        <v>44055</v>
      </c>
      <c r="C57" s="41" t="s">
        <v>267</v>
      </c>
      <c r="D57" s="41" t="s">
        <v>257</v>
      </c>
      <c r="E57" s="41" t="s">
        <v>140</v>
      </c>
      <c r="F57" s="50">
        <v>300000</v>
      </c>
      <c r="G57" s="42"/>
      <c r="H57" s="42"/>
      <c r="I57" s="42"/>
      <c r="K57" s="42">
        <f>SUM(Table1[[#This Row],[MOA Areawide General Fund]:[COVID/FEMA Response Federal Aid]])</f>
        <v>300000</v>
      </c>
      <c r="M57" s="41" t="s">
        <v>6</v>
      </c>
      <c r="N57" s="41">
        <v>101000</v>
      </c>
      <c r="O57" s="41" t="s">
        <v>8</v>
      </c>
      <c r="P57" s="41" t="s">
        <v>142</v>
      </c>
      <c r="Q57" s="41"/>
      <c r="R57" s="41"/>
      <c r="S57" s="41"/>
    </row>
    <row r="58" spans="1:19" ht="76.5" x14ac:dyDescent="0.25">
      <c r="A58" s="41">
        <v>2020</v>
      </c>
      <c r="B58" s="46">
        <v>44055</v>
      </c>
      <c r="C58" s="41" t="s">
        <v>267</v>
      </c>
      <c r="D58" s="41" t="s">
        <v>355</v>
      </c>
      <c r="E58" s="41" t="s">
        <v>12</v>
      </c>
      <c r="F58" s="50">
        <v>500000</v>
      </c>
      <c r="G58" s="42"/>
      <c r="H58" s="42"/>
      <c r="I58" s="42"/>
      <c r="K58" s="42">
        <f>SUM(Table1[[#This Row],[MOA Areawide General Fund]:[COVID/FEMA Response Federal Aid]])</f>
        <v>500000</v>
      </c>
      <c r="M58" s="41" t="s">
        <v>6</v>
      </c>
      <c r="N58" s="41">
        <v>101000</v>
      </c>
      <c r="O58" s="41" t="s">
        <v>8</v>
      </c>
      <c r="P58" s="41" t="s">
        <v>142</v>
      </c>
      <c r="Q58" s="41"/>
      <c r="R58" s="41"/>
      <c r="S58" s="41"/>
    </row>
    <row r="59" spans="1:19" ht="76.5" x14ac:dyDescent="0.25">
      <c r="A59" s="41">
        <v>2020</v>
      </c>
      <c r="B59" s="46">
        <v>44055</v>
      </c>
      <c r="C59" s="41" t="s">
        <v>267</v>
      </c>
      <c r="D59" s="41" t="s">
        <v>257</v>
      </c>
      <c r="E59" s="41" t="s">
        <v>7</v>
      </c>
      <c r="F59" s="50">
        <v>1000000</v>
      </c>
      <c r="G59" s="42"/>
      <c r="H59" s="42"/>
      <c r="I59" s="42"/>
      <c r="K59" s="42">
        <f>SUM(Table1[[#This Row],[MOA Areawide General Fund]:[COVID/FEMA Response Federal Aid]])</f>
        <v>1000000</v>
      </c>
      <c r="M59" s="41" t="s">
        <v>6</v>
      </c>
      <c r="N59" s="41">
        <v>101000</v>
      </c>
      <c r="O59" s="41" t="s">
        <v>8</v>
      </c>
      <c r="P59" s="41" t="s">
        <v>142</v>
      </c>
      <c r="Q59" s="41"/>
      <c r="R59" s="41"/>
      <c r="S59" s="41"/>
    </row>
    <row r="60" spans="1:19" ht="51" x14ac:dyDescent="0.25">
      <c r="A60" s="43">
        <v>2020</v>
      </c>
      <c r="B60" s="46">
        <v>44089</v>
      </c>
      <c r="C60" s="49" t="s">
        <v>264</v>
      </c>
      <c r="D60" s="41" t="s">
        <v>337</v>
      </c>
      <c r="E60" s="49" t="s">
        <v>230</v>
      </c>
      <c r="F60" s="42"/>
      <c r="G60" s="42"/>
      <c r="H60" s="42"/>
      <c r="I60" s="42"/>
      <c r="J60" s="42">
        <v>49849.31</v>
      </c>
      <c r="K60" s="42">
        <f>SUM(Table1[[#This Row],[MOA Areawide General Fund]:[COVID/FEMA Response Federal Aid]])</f>
        <v>49849.31</v>
      </c>
      <c r="L60" s="49"/>
      <c r="M60" s="43"/>
      <c r="N60" s="41"/>
      <c r="O60" s="41" t="s">
        <v>228</v>
      </c>
      <c r="P60" s="41"/>
      <c r="Q60" s="41"/>
      <c r="R60" s="41"/>
      <c r="S60" s="41"/>
    </row>
    <row r="61" spans="1:19" ht="51" x14ac:dyDescent="0.25">
      <c r="A61" s="43">
        <v>2020</v>
      </c>
      <c r="B61" s="46">
        <v>44089</v>
      </c>
      <c r="C61" s="49" t="s">
        <v>264</v>
      </c>
      <c r="D61" s="41" t="s">
        <v>337</v>
      </c>
      <c r="E61" s="49" t="s">
        <v>229</v>
      </c>
      <c r="F61" s="42"/>
      <c r="G61" s="42"/>
      <c r="H61" s="42"/>
      <c r="I61" s="42"/>
      <c r="J61" s="42">
        <v>3656542.61</v>
      </c>
      <c r="K61" s="42">
        <f>SUM(Table1[[#This Row],[MOA Areawide General Fund]:[COVID/FEMA Response Federal Aid]])</f>
        <v>3656542.61</v>
      </c>
      <c r="L61" s="49"/>
      <c r="M61" s="43"/>
      <c r="N61" s="41"/>
      <c r="O61" s="41" t="s">
        <v>228</v>
      </c>
      <c r="P61" s="41"/>
      <c r="Q61" s="41"/>
      <c r="R61" s="41"/>
      <c r="S61" s="41"/>
    </row>
    <row r="62" spans="1:19" ht="51" x14ac:dyDescent="0.25">
      <c r="A62" s="43">
        <v>2020</v>
      </c>
      <c r="B62" s="46">
        <v>44089</v>
      </c>
      <c r="C62" s="49" t="s">
        <v>264</v>
      </c>
      <c r="D62" s="41" t="s">
        <v>337</v>
      </c>
      <c r="E62" s="49" t="s">
        <v>227</v>
      </c>
      <c r="F62" s="42"/>
      <c r="G62" s="42"/>
      <c r="H62" s="42"/>
      <c r="I62" s="42"/>
      <c r="J62" s="42">
        <v>7281830.9200000009</v>
      </c>
      <c r="K62" s="42">
        <f>SUM(Table1[[#This Row],[MOA Areawide General Fund]:[COVID/FEMA Response Federal Aid]])</f>
        <v>7281830.9200000009</v>
      </c>
      <c r="L62" s="49"/>
      <c r="M62" s="43"/>
      <c r="N62" s="41"/>
      <c r="O62" s="41" t="s">
        <v>228</v>
      </c>
      <c r="P62" s="41"/>
      <c r="Q62" s="41"/>
      <c r="R62" s="41"/>
      <c r="S62" s="41"/>
    </row>
    <row r="63" spans="1:19" ht="38.25" x14ac:dyDescent="0.25">
      <c r="A63" s="41">
        <v>2020</v>
      </c>
      <c r="B63" s="46">
        <v>44117</v>
      </c>
      <c r="C63" s="41" t="s">
        <v>267</v>
      </c>
      <c r="D63" s="41" t="s">
        <v>257</v>
      </c>
      <c r="E63" s="41" t="s">
        <v>223</v>
      </c>
      <c r="F63" s="42"/>
      <c r="G63" s="42"/>
      <c r="H63" s="42"/>
      <c r="I63" s="42">
        <v>1994338</v>
      </c>
      <c r="K63" s="42">
        <f>SUM(Table1[[#This Row],[MOA Areawide General Fund]:[COVID/FEMA Response Federal Aid]])</f>
        <v>1994338</v>
      </c>
      <c r="M63" s="41" t="s">
        <v>84</v>
      </c>
      <c r="N63" s="41">
        <v>241900</v>
      </c>
      <c r="O63" s="41" t="s">
        <v>77</v>
      </c>
      <c r="P63" s="41" t="s">
        <v>143</v>
      </c>
      <c r="Q63" s="41"/>
      <c r="R63" s="41"/>
      <c r="S63" s="41"/>
    </row>
    <row r="64" spans="1:19" ht="63.75" x14ac:dyDescent="0.25">
      <c r="A64" s="52">
        <v>2020</v>
      </c>
      <c r="B64" s="53">
        <v>44027</v>
      </c>
      <c r="C64" s="54" t="s">
        <v>266</v>
      </c>
      <c r="D64" s="55" t="s">
        <v>337</v>
      </c>
      <c r="E64" s="54" t="s">
        <v>442</v>
      </c>
      <c r="F64" s="56"/>
      <c r="G64" s="56"/>
      <c r="H64" s="56"/>
      <c r="I64" s="56">
        <v>550000</v>
      </c>
      <c r="J64" s="56"/>
      <c r="K64" s="56">
        <f>SUM(Table1[[#This Row],[MOA Areawide General Fund]:[COVID/FEMA Response Federal Aid]])</f>
        <v>550000</v>
      </c>
      <c r="L64" s="54"/>
      <c r="M64" s="57" t="s">
        <v>430</v>
      </c>
      <c r="N64" s="54">
        <v>231900</v>
      </c>
      <c r="O64" s="55"/>
      <c r="P64" s="55" t="s">
        <v>431</v>
      </c>
      <c r="Q64" s="41"/>
      <c r="R64" s="41"/>
      <c r="S64" s="41"/>
    </row>
    <row r="65" spans="1:19" ht="38.25" x14ac:dyDescent="0.25">
      <c r="A65" s="43">
        <v>2020</v>
      </c>
      <c r="B65" s="46">
        <v>44117</v>
      </c>
      <c r="C65" s="51" t="s">
        <v>266</v>
      </c>
      <c r="D65" s="41" t="s">
        <v>257</v>
      </c>
      <c r="E65" s="51" t="s">
        <v>432</v>
      </c>
      <c r="F65" s="50"/>
      <c r="G65" s="50"/>
      <c r="H65" s="50"/>
      <c r="I65" s="50">
        <v>1070086</v>
      </c>
      <c r="J65" s="50"/>
      <c r="K65" s="50">
        <f>SUM(Table1[[#This Row],[MOA Areawide General Fund]:[COVID/FEMA Response Federal Aid]])</f>
        <v>1070086</v>
      </c>
      <c r="L65" s="51"/>
      <c r="M65" s="58" t="s">
        <v>84</v>
      </c>
      <c r="N65" s="51">
        <v>241900</v>
      </c>
      <c r="O65" s="41" t="s">
        <v>318</v>
      </c>
      <c r="P65" s="41"/>
      <c r="Q65" s="41"/>
      <c r="R65" s="41"/>
      <c r="S65" s="41"/>
    </row>
    <row r="66" spans="1:19" ht="38.25" x14ac:dyDescent="0.25">
      <c r="A66" s="43">
        <v>2020</v>
      </c>
      <c r="B66" s="46">
        <v>44117</v>
      </c>
      <c r="C66" s="51" t="s">
        <v>267</v>
      </c>
      <c r="D66" s="41" t="s">
        <v>257</v>
      </c>
      <c r="E66" s="51" t="s">
        <v>443</v>
      </c>
      <c r="F66" s="50"/>
      <c r="G66" s="50"/>
      <c r="H66" s="50"/>
      <c r="I66" s="50">
        <v>521193</v>
      </c>
      <c r="J66" s="50"/>
      <c r="K66" s="50">
        <f>SUM(Table1[[#This Row],[MOA Areawide General Fund]:[COVID/FEMA Response Federal Aid]])</f>
        <v>521193</v>
      </c>
      <c r="L66" s="51"/>
      <c r="M66" s="58" t="s">
        <v>84</v>
      </c>
      <c r="N66" s="51">
        <v>241900</v>
      </c>
      <c r="O66" s="41" t="s">
        <v>318</v>
      </c>
      <c r="P66" s="41"/>
      <c r="Q66" s="41"/>
      <c r="R66" s="41"/>
      <c r="S66" s="41"/>
    </row>
    <row r="67" spans="1:19" ht="76.5" x14ac:dyDescent="0.25">
      <c r="A67" s="43">
        <v>2020</v>
      </c>
      <c r="B67" s="46">
        <v>44117</v>
      </c>
      <c r="C67" s="51" t="s">
        <v>265</v>
      </c>
      <c r="D67" s="41" t="s">
        <v>134</v>
      </c>
      <c r="E67" s="51" t="s">
        <v>433</v>
      </c>
      <c r="F67" s="50"/>
      <c r="G67" s="50"/>
      <c r="H67" s="50"/>
      <c r="I67" s="50">
        <v>3774024</v>
      </c>
      <c r="J67" s="50"/>
      <c r="K67" s="50">
        <f>SUM(Table1[[#This Row],[MOA Areawide General Fund]:[COVID/FEMA Response Federal Aid]])</f>
        <v>3774024</v>
      </c>
      <c r="L67" s="51"/>
      <c r="M67" s="58" t="s">
        <v>84</v>
      </c>
      <c r="N67" s="51">
        <v>241900</v>
      </c>
      <c r="O67" s="41" t="s">
        <v>318</v>
      </c>
      <c r="P67" s="41"/>
      <c r="Q67" s="41"/>
      <c r="R67" s="41"/>
      <c r="S67" s="41"/>
    </row>
    <row r="68" spans="1:19" ht="38.25" x14ac:dyDescent="0.25">
      <c r="A68" s="41">
        <v>2021</v>
      </c>
      <c r="B68" s="46">
        <v>44334</v>
      </c>
      <c r="C68" s="41" t="s">
        <v>267</v>
      </c>
      <c r="D68" s="41" t="s">
        <v>257</v>
      </c>
      <c r="E68" s="41" t="s">
        <v>37</v>
      </c>
      <c r="F68" s="42"/>
      <c r="G68" s="42"/>
      <c r="H68" s="42">
        <v>100000</v>
      </c>
      <c r="I68" s="48"/>
      <c r="K68" s="42">
        <f>SUM(Table1[[#This Row],[MOA Areawide General Fund]:[COVID/FEMA Response Federal Aid]])</f>
        <v>100000</v>
      </c>
      <c r="M68" s="41" t="s">
        <v>36</v>
      </c>
      <c r="N68" s="41">
        <v>241900</v>
      </c>
      <c r="O68" s="41" t="s">
        <v>93</v>
      </c>
      <c r="P68" s="41"/>
      <c r="Q68" s="41"/>
      <c r="R68" s="41"/>
      <c r="S68" s="41"/>
    </row>
    <row r="69" spans="1:19" ht="38.25" x14ac:dyDescent="0.25">
      <c r="A69" s="41">
        <v>2021</v>
      </c>
      <c r="B69" s="46">
        <v>44334</v>
      </c>
      <c r="C69" s="41" t="s">
        <v>267</v>
      </c>
      <c r="D69" s="41" t="s">
        <v>257</v>
      </c>
      <c r="E69" s="41" t="s">
        <v>40</v>
      </c>
      <c r="F69" s="42"/>
      <c r="G69" s="42"/>
      <c r="H69" s="42">
        <v>100000</v>
      </c>
      <c r="I69" s="48"/>
      <c r="K69" s="42">
        <f>SUM(Table1[[#This Row],[MOA Areawide General Fund]:[COVID/FEMA Response Federal Aid]])</f>
        <v>100000</v>
      </c>
      <c r="M69" s="41" t="s">
        <v>36</v>
      </c>
      <c r="N69" s="41">
        <v>241900</v>
      </c>
      <c r="O69" s="41" t="s">
        <v>93</v>
      </c>
      <c r="P69" s="41"/>
      <c r="Q69" s="41"/>
      <c r="R69" s="41"/>
      <c r="S69" s="41"/>
    </row>
    <row r="70" spans="1:19" ht="51" x14ac:dyDescent="0.25">
      <c r="A70" s="41">
        <v>2021</v>
      </c>
      <c r="B70" s="46">
        <v>44523</v>
      </c>
      <c r="C70" s="41" t="s">
        <v>265</v>
      </c>
      <c r="D70" s="41" t="s">
        <v>134</v>
      </c>
      <c r="E70" s="41" t="s">
        <v>28</v>
      </c>
      <c r="F70" s="42"/>
      <c r="G70" s="42"/>
      <c r="H70" s="42">
        <v>147280</v>
      </c>
      <c r="I70" s="48"/>
      <c r="K70" s="42">
        <f>SUM(Table1[[#This Row],[MOA Areawide General Fund]:[COVID/FEMA Response Federal Aid]])</f>
        <v>147280</v>
      </c>
      <c r="M70" s="41" t="s">
        <v>29</v>
      </c>
      <c r="N70" s="41">
        <v>231802</v>
      </c>
      <c r="O70" s="41" t="s">
        <v>31</v>
      </c>
      <c r="P70" s="41"/>
      <c r="Q70" s="41"/>
      <c r="R70" s="41"/>
      <c r="S70" s="41"/>
    </row>
    <row r="71" spans="1:19" ht="38.25" x14ac:dyDescent="0.25">
      <c r="A71" s="41">
        <v>2021</v>
      </c>
      <c r="B71" s="46">
        <v>44334</v>
      </c>
      <c r="C71" s="41" t="s">
        <v>267</v>
      </c>
      <c r="D71" s="41" t="s">
        <v>257</v>
      </c>
      <c r="E71" s="41" t="s">
        <v>140</v>
      </c>
      <c r="F71" s="42"/>
      <c r="G71" s="42"/>
      <c r="H71" s="42">
        <v>150000</v>
      </c>
      <c r="I71" s="42"/>
      <c r="K71" s="42">
        <f>SUM(Table1[[#This Row],[MOA Areawide General Fund]:[COVID/FEMA Response Federal Aid]])</f>
        <v>150000</v>
      </c>
      <c r="M71" s="41" t="s">
        <v>36</v>
      </c>
      <c r="N71" s="41">
        <v>241900</v>
      </c>
      <c r="O71" s="41" t="s">
        <v>93</v>
      </c>
      <c r="P71" s="41"/>
      <c r="Q71" s="41"/>
      <c r="R71" s="41"/>
      <c r="S71" s="41"/>
    </row>
    <row r="72" spans="1:19" ht="38.25" x14ac:dyDescent="0.25">
      <c r="A72" s="41">
        <v>2021</v>
      </c>
      <c r="B72" s="46">
        <v>44334</v>
      </c>
      <c r="C72" s="41" t="s">
        <v>267</v>
      </c>
      <c r="D72" s="41" t="s">
        <v>257</v>
      </c>
      <c r="E72" s="41" t="s">
        <v>41</v>
      </c>
      <c r="F72" s="42"/>
      <c r="G72" s="42"/>
      <c r="H72" s="42">
        <v>225000</v>
      </c>
      <c r="I72" s="48"/>
      <c r="K72" s="42">
        <f>SUM(Table1[[#This Row],[MOA Areawide General Fund]:[COVID/FEMA Response Federal Aid]])</f>
        <v>225000</v>
      </c>
      <c r="M72" s="41" t="s">
        <v>36</v>
      </c>
      <c r="N72" s="41">
        <v>241900</v>
      </c>
      <c r="O72" s="41" t="s">
        <v>93</v>
      </c>
      <c r="P72" s="41"/>
      <c r="Q72" s="41"/>
      <c r="R72" s="41"/>
      <c r="S72" s="41"/>
    </row>
    <row r="73" spans="1:19" ht="38.25" x14ac:dyDescent="0.25">
      <c r="A73" s="41">
        <v>2021</v>
      </c>
      <c r="B73" s="46">
        <v>44334</v>
      </c>
      <c r="C73" s="41" t="s">
        <v>266</v>
      </c>
      <c r="D73" s="41" t="s">
        <v>344</v>
      </c>
      <c r="E73" s="41" t="s">
        <v>340</v>
      </c>
      <c r="F73" s="42"/>
      <c r="G73" s="42"/>
      <c r="H73" s="42">
        <v>300000</v>
      </c>
      <c r="I73" s="42"/>
      <c r="K73" s="42">
        <f>SUM(Table1[[#This Row],[MOA Areawide General Fund]:[COVID/FEMA Response Federal Aid]])</f>
        <v>300000</v>
      </c>
      <c r="M73" s="41" t="s">
        <v>36</v>
      </c>
      <c r="N73" s="41">
        <v>241900</v>
      </c>
      <c r="O73" s="41" t="s">
        <v>93</v>
      </c>
      <c r="P73" s="41"/>
      <c r="Q73" s="41"/>
      <c r="R73" s="41"/>
      <c r="S73" s="41"/>
    </row>
    <row r="74" spans="1:19" ht="38.25" x14ac:dyDescent="0.25">
      <c r="A74" s="41">
        <v>2021</v>
      </c>
      <c r="B74" s="46">
        <v>44334</v>
      </c>
      <c r="C74" s="41" t="s">
        <v>266</v>
      </c>
      <c r="D74" s="41" t="s">
        <v>344</v>
      </c>
      <c r="E74" s="41" t="s">
        <v>38</v>
      </c>
      <c r="F74" s="42"/>
      <c r="G74" s="42"/>
      <c r="H74" s="42">
        <v>500000</v>
      </c>
      <c r="I74" s="42"/>
      <c r="K74" s="42">
        <f>SUM(Table1[[#This Row],[MOA Areawide General Fund]:[COVID/FEMA Response Federal Aid]])</f>
        <v>500000</v>
      </c>
      <c r="M74" s="41" t="s">
        <v>36</v>
      </c>
      <c r="N74" s="41">
        <v>241900</v>
      </c>
      <c r="O74" s="41" t="s">
        <v>93</v>
      </c>
      <c r="P74" s="41"/>
      <c r="Q74" s="41"/>
      <c r="R74" s="41"/>
      <c r="S74" s="41"/>
    </row>
    <row r="75" spans="1:19" ht="38.25" x14ac:dyDescent="0.25">
      <c r="A75" s="41">
        <v>2021</v>
      </c>
      <c r="B75" s="46">
        <v>44334</v>
      </c>
      <c r="C75" s="41" t="s">
        <v>266</v>
      </c>
      <c r="D75" s="41" t="s">
        <v>344</v>
      </c>
      <c r="E75" s="41" t="s">
        <v>341</v>
      </c>
      <c r="F75" s="42"/>
      <c r="G75" s="42"/>
      <c r="H75" s="42">
        <v>1623165</v>
      </c>
      <c r="I75" s="42"/>
      <c r="K75" s="42">
        <f>SUM(Table1[[#This Row],[MOA Areawide General Fund]:[COVID/FEMA Response Federal Aid]])</f>
        <v>1623165</v>
      </c>
      <c r="M75" s="41" t="s">
        <v>36</v>
      </c>
      <c r="N75" s="41">
        <v>241900</v>
      </c>
      <c r="O75" s="41" t="s">
        <v>93</v>
      </c>
      <c r="P75" s="41"/>
      <c r="Q75" s="41"/>
      <c r="R75" s="41"/>
      <c r="S75" s="41"/>
    </row>
    <row r="76" spans="1:19" ht="38.25" x14ac:dyDescent="0.25">
      <c r="A76" s="41">
        <v>2021</v>
      </c>
      <c r="B76" s="46">
        <v>44334</v>
      </c>
      <c r="C76" s="41" t="s">
        <v>267</v>
      </c>
      <c r="D76" s="41" t="s">
        <v>257</v>
      </c>
      <c r="E76" s="41" t="s">
        <v>39</v>
      </c>
      <c r="F76" s="42"/>
      <c r="G76" s="42"/>
      <c r="H76" s="42">
        <v>4000000</v>
      </c>
      <c r="I76" s="42"/>
      <c r="K76" s="42">
        <f>SUM(Table1[[#This Row],[MOA Areawide General Fund]:[COVID/FEMA Response Federal Aid]])</f>
        <v>4000000</v>
      </c>
      <c r="M76" s="41" t="s">
        <v>36</v>
      </c>
      <c r="N76" s="41">
        <v>241900</v>
      </c>
      <c r="O76" s="41" t="s">
        <v>93</v>
      </c>
      <c r="P76" s="41"/>
      <c r="Q76" s="41"/>
      <c r="R76" s="41"/>
      <c r="S76" s="41"/>
    </row>
    <row r="77" spans="1:19" ht="25.5" x14ac:dyDescent="0.25">
      <c r="A77" s="41">
        <v>2021</v>
      </c>
      <c r="B77" s="46">
        <v>44152</v>
      </c>
      <c r="C77" s="41" t="s">
        <v>265</v>
      </c>
      <c r="D77" s="41" t="s">
        <v>134</v>
      </c>
      <c r="E77" s="49" t="s">
        <v>282</v>
      </c>
      <c r="F77" s="42">
        <v>735000</v>
      </c>
      <c r="G77" s="50"/>
      <c r="H77" s="42"/>
      <c r="I77" s="42"/>
      <c r="K77" s="42">
        <f>SUM(Table1[[#This Row],[MOA Areawide General Fund]:[COVID/FEMA Response Federal Aid]])</f>
        <v>735000</v>
      </c>
      <c r="L77" s="49" t="s">
        <v>322</v>
      </c>
      <c r="M77" s="41" t="s">
        <v>149</v>
      </c>
      <c r="N77" s="41">
        <v>101000</v>
      </c>
      <c r="O77" s="41" t="s">
        <v>8</v>
      </c>
      <c r="P77" s="41"/>
      <c r="Q77" s="41"/>
      <c r="R77" s="41"/>
      <c r="S77" s="41"/>
    </row>
    <row r="78" spans="1:19" ht="38.25" x14ac:dyDescent="0.25">
      <c r="A78" s="41">
        <v>2021</v>
      </c>
      <c r="B78" s="46">
        <v>44152</v>
      </c>
      <c r="C78" s="49" t="s">
        <v>265</v>
      </c>
      <c r="D78" s="41" t="s">
        <v>337</v>
      </c>
      <c r="E78" s="49" t="s">
        <v>356</v>
      </c>
      <c r="F78" s="42"/>
      <c r="G78" s="50">
        <v>30000</v>
      </c>
      <c r="H78" s="42"/>
      <c r="I78" s="42"/>
      <c r="K78" s="42">
        <f>SUM(Table1[[#This Row],[MOA Areawide General Fund]:[COVID/FEMA Response Federal Aid]])</f>
        <v>30000</v>
      </c>
      <c r="L78" s="49"/>
      <c r="M78" s="41" t="s">
        <v>149</v>
      </c>
      <c r="N78" s="41">
        <v>206000</v>
      </c>
      <c r="O78" s="41" t="s">
        <v>144</v>
      </c>
      <c r="P78" s="41"/>
      <c r="Q78" s="41"/>
      <c r="R78" s="41"/>
      <c r="S78" s="41"/>
    </row>
    <row r="79" spans="1:19" ht="38.25" x14ac:dyDescent="0.25">
      <c r="A79" s="41">
        <v>2021</v>
      </c>
      <c r="B79" s="46">
        <v>44152</v>
      </c>
      <c r="C79" s="49" t="s">
        <v>265</v>
      </c>
      <c r="D79" s="41" t="s">
        <v>337</v>
      </c>
      <c r="E79" s="49" t="s">
        <v>357</v>
      </c>
      <c r="F79" s="42"/>
      <c r="G79" s="50">
        <v>117494</v>
      </c>
      <c r="H79" s="42"/>
      <c r="I79" s="42"/>
      <c r="K79" s="42">
        <f>SUM(Table1[[#This Row],[MOA Areawide General Fund]:[COVID/FEMA Response Federal Aid]])</f>
        <v>117494</v>
      </c>
      <c r="L79" s="49"/>
      <c r="M79" s="41" t="s">
        <v>149</v>
      </c>
      <c r="N79" s="41">
        <v>206000</v>
      </c>
      <c r="O79" s="41" t="s">
        <v>144</v>
      </c>
      <c r="P79" s="41"/>
      <c r="Q79" s="41"/>
      <c r="R79" s="41"/>
      <c r="S79" s="41"/>
    </row>
    <row r="80" spans="1:19" ht="25.5" x14ac:dyDescent="0.25">
      <c r="A80" s="41">
        <v>2021</v>
      </c>
      <c r="B80" s="46">
        <v>44152</v>
      </c>
      <c r="C80" s="41" t="s">
        <v>265</v>
      </c>
      <c r="D80" s="41" t="s">
        <v>134</v>
      </c>
      <c r="E80" s="49" t="s">
        <v>150</v>
      </c>
      <c r="F80" s="42"/>
      <c r="G80" s="50">
        <v>360000</v>
      </c>
      <c r="H80" s="42"/>
      <c r="I80" s="42"/>
      <c r="K80" s="42">
        <f>SUM(Table1[[#This Row],[MOA Areawide General Fund]:[COVID/FEMA Response Federal Aid]])</f>
        <v>360000</v>
      </c>
      <c r="L80" s="49" t="s">
        <v>322</v>
      </c>
      <c r="M80" s="41" t="s">
        <v>149</v>
      </c>
      <c r="N80" s="41">
        <v>206000</v>
      </c>
      <c r="O80" s="41" t="s">
        <v>144</v>
      </c>
      <c r="P80" s="41"/>
      <c r="Q80" s="41"/>
      <c r="R80" s="41"/>
      <c r="S80" s="41"/>
    </row>
    <row r="81" spans="1:19" ht="25.5" x14ac:dyDescent="0.25">
      <c r="A81" s="41">
        <v>2021</v>
      </c>
      <c r="B81" s="46">
        <v>44152</v>
      </c>
      <c r="C81" s="41" t="s">
        <v>265</v>
      </c>
      <c r="D81" s="41" t="s">
        <v>134</v>
      </c>
      <c r="E81" s="41" t="s">
        <v>43</v>
      </c>
      <c r="F81" s="42"/>
      <c r="G81" s="42">
        <v>2000000</v>
      </c>
      <c r="H81" s="42"/>
      <c r="I81" s="42"/>
      <c r="K81" s="42">
        <f>SUM(Table1[[#This Row],[MOA Areawide General Fund]:[COVID/FEMA Response Federal Aid]])</f>
        <v>2000000</v>
      </c>
      <c r="M81" s="41" t="s">
        <v>149</v>
      </c>
      <c r="N81" s="41">
        <v>206000</v>
      </c>
      <c r="O81" s="41" t="s">
        <v>144</v>
      </c>
      <c r="P81" s="41"/>
      <c r="Q81" s="41"/>
      <c r="R81" s="41"/>
      <c r="S81" s="41"/>
    </row>
    <row r="82" spans="1:19" ht="38.25" x14ac:dyDescent="0.25">
      <c r="A82" s="43">
        <v>2021</v>
      </c>
      <c r="B82" s="46">
        <v>44152</v>
      </c>
      <c r="C82" s="49" t="s">
        <v>265</v>
      </c>
      <c r="D82" s="41" t="s">
        <v>358</v>
      </c>
      <c r="E82" s="49" t="s">
        <v>289</v>
      </c>
      <c r="F82" s="42"/>
      <c r="G82" s="50">
        <v>605132</v>
      </c>
      <c r="H82" s="42"/>
      <c r="I82" s="42"/>
      <c r="K82" s="42">
        <f>SUM(Table1[[#This Row],[MOA Areawide General Fund]:[COVID/FEMA Response Federal Aid]])</f>
        <v>605132</v>
      </c>
      <c r="L82" s="49"/>
      <c r="M82" s="43" t="s">
        <v>149</v>
      </c>
      <c r="N82" s="41">
        <v>206000</v>
      </c>
      <c r="O82" s="41" t="s">
        <v>144</v>
      </c>
      <c r="P82" s="41"/>
      <c r="Q82" s="41"/>
      <c r="R82" s="41"/>
      <c r="S82" s="41"/>
    </row>
    <row r="83" spans="1:19" ht="38.25" x14ac:dyDescent="0.25">
      <c r="A83" s="41">
        <v>2021</v>
      </c>
      <c r="B83" s="46">
        <v>44152</v>
      </c>
      <c r="C83" s="41" t="s">
        <v>267</v>
      </c>
      <c r="D83" s="41" t="s">
        <v>257</v>
      </c>
      <c r="E83" s="41" t="s">
        <v>108</v>
      </c>
      <c r="F83" s="42"/>
      <c r="G83" s="50">
        <v>1800000</v>
      </c>
      <c r="H83" s="42"/>
      <c r="I83" s="42"/>
      <c r="K83" s="42">
        <f>SUM(Table1[[#This Row],[MOA Areawide General Fund]:[COVID/FEMA Response Federal Aid]])</f>
        <v>1800000</v>
      </c>
      <c r="M83" s="41" t="s">
        <v>149</v>
      </c>
      <c r="N83" s="41">
        <v>206000</v>
      </c>
      <c r="O83" s="41" t="s">
        <v>144</v>
      </c>
      <c r="P83" s="41"/>
      <c r="Q83" s="41"/>
      <c r="R83" s="41"/>
      <c r="S83" s="41"/>
    </row>
    <row r="84" spans="1:19" ht="51" x14ac:dyDescent="0.25">
      <c r="A84" s="43">
        <v>2021</v>
      </c>
      <c r="B84" s="46">
        <v>44197</v>
      </c>
      <c r="C84" s="49" t="s">
        <v>264</v>
      </c>
      <c r="D84" s="41" t="s">
        <v>337</v>
      </c>
      <c r="E84" s="49" t="s">
        <v>246</v>
      </c>
      <c r="F84" s="42"/>
      <c r="G84" s="42"/>
      <c r="H84" s="42"/>
      <c r="I84" s="42"/>
      <c r="J84" s="42">
        <v>202181.70600000001</v>
      </c>
      <c r="K84" s="42">
        <f>SUM(Table1[[#This Row],[MOA Areawide General Fund]:[COVID/FEMA Response Federal Aid]])</f>
        <v>202181.70600000001</v>
      </c>
      <c r="L84" s="49"/>
      <c r="M84" s="43"/>
      <c r="N84" s="41"/>
      <c r="O84" s="41" t="s">
        <v>228</v>
      </c>
      <c r="P84" s="41" t="s">
        <v>239</v>
      </c>
      <c r="Q84" s="41"/>
      <c r="R84" s="41"/>
      <c r="S84" s="41"/>
    </row>
    <row r="85" spans="1:19" ht="51" x14ac:dyDescent="0.25">
      <c r="A85" s="43">
        <v>2021</v>
      </c>
      <c r="B85" s="46">
        <v>44197</v>
      </c>
      <c r="C85" s="49" t="s">
        <v>264</v>
      </c>
      <c r="D85" s="41" t="s">
        <v>337</v>
      </c>
      <c r="E85" s="49" t="s">
        <v>245</v>
      </c>
      <c r="F85" s="42"/>
      <c r="G85" s="42"/>
      <c r="H85" s="42"/>
      <c r="I85" s="42"/>
      <c r="J85" s="42">
        <v>214245.864</v>
      </c>
      <c r="K85" s="42">
        <f>SUM(Table1[[#This Row],[MOA Areawide General Fund]:[COVID/FEMA Response Federal Aid]])</f>
        <v>214245.864</v>
      </c>
      <c r="L85" s="49"/>
      <c r="M85" s="43"/>
      <c r="N85" s="41"/>
      <c r="O85" s="41" t="s">
        <v>228</v>
      </c>
      <c r="P85" s="41" t="s">
        <v>239</v>
      </c>
      <c r="Q85" s="41"/>
      <c r="R85" s="41"/>
      <c r="S85" s="41"/>
    </row>
    <row r="86" spans="1:19" ht="51" x14ac:dyDescent="0.25">
      <c r="A86" s="43">
        <v>2021</v>
      </c>
      <c r="B86" s="46">
        <v>44197</v>
      </c>
      <c r="C86" s="49" t="s">
        <v>264</v>
      </c>
      <c r="D86" s="41" t="s">
        <v>337</v>
      </c>
      <c r="E86" s="49" t="s">
        <v>243</v>
      </c>
      <c r="F86" s="42"/>
      <c r="G86" s="42"/>
      <c r="H86" s="42"/>
      <c r="I86" s="42"/>
      <c r="J86" s="42">
        <v>3032740.3410000005</v>
      </c>
      <c r="K86" s="42">
        <f>SUM(Table1[[#This Row],[MOA Areawide General Fund]:[COVID/FEMA Response Federal Aid]])</f>
        <v>3032740.3410000005</v>
      </c>
      <c r="L86" s="49"/>
      <c r="M86" s="43"/>
      <c r="N86" s="41"/>
      <c r="O86" s="41" t="s">
        <v>228</v>
      </c>
      <c r="P86" s="41" t="s">
        <v>239</v>
      </c>
      <c r="Q86" s="41"/>
      <c r="R86" s="41"/>
      <c r="S86" s="41"/>
    </row>
    <row r="87" spans="1:19" ht="51" x14ac:dyDescent="0.25">
      <c r="A87" s="43">
        <v>2021</v>
      </c>
      <c r="B87" s="46">
        <v>44197</v>
      </c>
      <c r="C87" s="49" t="s">
        <v>264</v>
      </c>
      <c r="D87" s="41" t="s">
        <v>337</v>
      </c>
      <c r="E87" s="49" t="s">
        <v>244</v>
      </c>
      <c r="F87" s="42"/>
      <c r="G87" s="42"/>
      <c r="H87" s="42"/>
      <c r="I87" s="42"/>
      <c r="J87" s="42">
        <v>8393900.3820000011</v>
      </c>
      <c r="K87" s="42">
        <f>SUM(Table1[[#This Row],[MOA Areawide General Fund]:[COVID/FEMA Response Federal Aid]])</f>
        <v>8393900.3820000011</v>
      </c>
      <c r="L87" s="49"/>
      <c r="M87" s="43"/>
      <c r="N87" s="41"/>
      <c r="O87" s="41" t="s">
        <v>228</v>
      </c>
      <c r="P87" s="41" t="s">
        <v>239</v>
      </c>
      <c r="Q87" s="41"/>
      <c r="R87" s="41"/>
      <c r="S87" s="41"/>
    </row>
    <row r="88" spans="1:19" ht="38.25" x14ac:dyDescent="0.25">
      <c r="A88" s="41">
        <v>2021</v>
      </c>
      <c r="B88" s="46">
        <v>44222</v>
      </c>
      <c r="C88" s="41" t="s">
        <v>265</v>
      </c>
      <c r="D88" s="41" t="s">
        <v>134</v>
      </c>
      <c r="E88" s="41" t="s">
        <v>163</v>
      </c>
      <c r="F88" s="50"/>
      <c r="G88" s="50">
        <v>-250000</v>
      </c>
      <c r="H88" s="42"/>
      <c r="I88" s="42"/>
      <c r="K88" s="42">
        <f>SUM(Table1[[#This Row],[MOA Areawide General Fund]:[COVID/FEMA Response Federal Aid]])</f>
        <v>-250000</v>
      </c>
      <c r="M88" s="41" t="s">
        <v>32</v>
      </c>
      <c r="N88" s="41">
        <v>206000</v>
      </c>
      <c r="O88" s="41" t="s">
        <v>144</v>
      </c>
      <c r="P88" s="41" t="s">
        <v>164</v>
      </c>
      <c r="Q88" s="41"/>
      <c r="R88" s="41"/>
      <c r="S88" s="41"/>
    </row>
    <row r="89" spans="1:19" ht="25.5" x14ac:dyDescent="0.25">
      <c r="A89" s="41">
        <v>2021</v>
      </c>
      <c r="B89" s="46">
        <v>44341</v>
      </c>
      <c r="C89" s="49" t="s">
        <v>265</v>
      </c>
      <c r="D89" s="41" t="s">
        <v>359</v>
      </c>
      <c r="E89" s="49" t="s">
        <v>261</v>
      </c>
      <c r="F89" s="42"/>
      <c r="G89" s="42"/>
      <c r="H89" s="42"/>
      <c r="I89" s="50">
        <v>146000</v>
      </c>
      <c r="K89" s="42">
        <f>SUM(Table1[[#This Row],[MOA Areawide General Fund]:[COVID/FEMA Response Federal Aid]])</f>
        <v>146000</v>
      </c>
      <c r="L89" s="49"/>
      <c r="M89" s="41" t="s">
        <v>71</v>
      </c>
      <c r="N89" s="41">
        <v>241900</v>
      </c>
      <c r="O89" s="41" t="s">
        <v>77</v>
      </c>
      <c r="P89" s="41"/>
      <c r="Q89" s="41"/>
      <c r="R89" s="41"/>
      <c r="S89" s="41"/>
    </row>
    <row r="90" spans="1:19" ht="25.5" x14ac:dyDescent="0.25">
      <c r="A90" s="41">
        <v>2021</v>
      </c>
      <c r="B90" s="46">
        <v>44341</v>
      </c>
      <c r="C90" s="49" t="s">
        <v>265</v>
      </c>
      <c r="D90" s="41" t="s">
        <v>134</v>
      </c>
      <c r="E90" s="49" t="s">
        <v>158</v>
      </c>
      <c r="F90" s="42"/>
      <c r="G90" s="42"/>
      <c r="H90" s="42"/>
      <c r="I90" s="59">
        <v>225000</v>
      </c>
      <c r="K90" s="42">
        <f>SUM(Table1[[#This Row],[MOA Areawide General Fund]:[COVID/FEMA Response Federal Aid]])</f>
        <v>225000</v>
      </c>
      <c r="L90" s="49"/>
      <c r="M90" s="41" t="s">
        <v>71</v>
      </c>
      <c r="N90" s="41">
        <v>241900</v>
      </c>
      <c r="O90" s="41" t="s">
        <v>77</v>
      </c>
      <c r="P90" s="41"/>
      <c r="Q90" s="41"/>
      <c r="R90" s="41"/>
      <c r="S90" s="41"/>
    </row>
    <row r="91" spans="1:19" ht="63.75" x14ac:dyDescent="0.25">
      <c r="A91" s="41">
        <v>2021</v>
      </c>
      <c r="B91" s="46">
        <v>44341</v>
      </c>
      <c r="C91" s="41" t="s">
        <v>265</v>
      </c>
      <c r="D91" s="41" t="s">
        <v>359</v>
      </c>
      <c r="E91" s="41" t="s">
        <v>153</v>
      </c>
      <c r="F91" s="42"/>
      <c r="G91" s="42"/>
      <c r="H91" s="42"/>
      <c r="I91" s="50">
        <v>450000</v>
      </c>
      <c r="K91" s="42">
        <f>SUM(Table1[[#This Row],[MOA Areawide General Fund]:[COVID/FEMA Response Federal Aid]])</f>
        <v>450000</v>
      </c>
      <c r="M91" s="41" t="s">
        <v>71</v>
      </c>
      <c r="N91" s="41">
        <v>241900</v>
      </c>
      <c r="O91" s="41" t="s">
        <v>77</v>
      </c>
      <c r="P91" s="41" t="s">
        <v>152</v>
      </c>
      <c r="Q91" s="41"/>
      <c r="R91" s="41"/>
      <c r="S91" s="41"/>
    </row>
    <row r="92" spans="1:19" ht="25.5" x14ac:dyDescent="0.25">
      <c r="A92" s="41">
        <v>2021</v>
      </c>
      <c r="B92" s="46">
        <v>44341</v>
      </c>
      <c r="C92" s="49" t="s">
        <v>267</v>
      </c>
      <c r="D92" s="41" t="s">
        <v>355</v>
      </c>
      <c r="E92" s="49" t="s">
        <v>156</v>
      </c>
      <c r="F92" s="42"/>
      <c r="G92" s="42"/>
      <c r="H92" s="42"/>
      <c r="I92" s="50">
        <v>175000</v>
      </c>
      <c r="K92" s="42">
        <f>SUM(Table1[[#This Row],[MOA Areawide General Fund]:[COVID/FEMA Response Federal Aid]])</f>
        <v>175000</v>
      </c>
      <c r="L92" s="49"/>
      <c r="M92" s="41" t="s">
        <v>71</v>
      </c>
      <c r="N92" s="41">
        <v>241900</v>
      </c>
      <c r="O92" s="41" t="s">
        <v>77</v>
      </c>
      <c r="P92" s="41"/>
      <c r="Q92" s="41"/>
      <c r="R92" s="41"/>
      <c r="S92" s="41"/>
    </row>
    <row r="93" spans="1:19" ht="38.25" x14ac:dyDescent="0.25">
      <c r="A93" s="41">
        <v>2021</v>
      </c>
      <c r="B93" s="46">
        <v>44341</v>
      </c>
      <c r="C93" s="49" t="s">
        <v>267</v>
      </c>
      <c r="D93" s="41" t="s">
        <v>257</v>
      </c>
      <c r="E93" s="49" t="s">
        <v>154</v>
      </c>
      <c r="F93" s="42"/>
      <c r="G93" s="42"/>
      <c r="H93" s="42"/>
      <c r="I93" s="50">
        <v>188296</v>
      </c>
      <c r="K93" s="42">
        <f>SUM(Table1[[#This Row],[MOA Areawide General Fund]:[COVID/FEMA Response Federal Aid]])</f>
        <v>188296</v>
      </c>
      <c r="L93" s="49"/>
      <c r="M93" s="41" t="s">
        <v>71</v>
      </c>
      <c r="N93" s="41">
        <v>241900</v>
      </c>
      <c r="O93" s="41" t="s">
        <v>77</v>
      </c>
      <c r="P93" s="41"/>
      <c r="Q93" s="41"/>
      <c r="R93" s="41"/>
      <c r="S93" s="41"/>
    </row>
    <row r="94" spans="1:19" ht="38.25" x14ac:dyDescent="0.25">
      <c r="A94" s="41">
        <v>2021</v>
      </c>
      <c r="B94" s="46">
        <v>44341</v>
      </c>
      <c r="C94" s="49" t="s">
        <v>267</v>
      </c>
      <c r="D94" s="41" t="s">
        <v>257</v>
      </c>
      <c r="E94" s="49" t="s">
        <v>160</v>
      </c>
      <c r="F94" s="42"/>
      <c r="G94" s="42"/>
      <c r="H94" s="42"/>
      <c r="I94" s="50">
        <v>200000</v>
      </c>
      <c r="K94" s="42">
        <f>SUM(Table1[[#This Row],[MOA Areawide General Fund]:[COVID/FEMA Response Federal Aid]])</f>
        <v>200000</v>
      </c>
      <c r="L94" s="49"/>
      <c r="M94" s="41" t="s">
        <v>71</v>
      </c>
      <c r="N94" s="41">
        <v>241900</v>
      </c>
      <c r="O94" s="41" t="s">
        <v>77</v>
      </c>
      <c r="P94" s="41"/>
      <c r="Q94" s="41"/>
      <c r="R94" s="41"/>
      <c r="S94" s="41"/>
    </row>
    <row r="95" spans="1:19" ht="38.25" x14ac:dyDescent="0.25">
      <c r="A95" s="41">
        <v>2021</v>
      </c>
      <c r="B95" s="46">
        <v>44341</v>
      </c>
      <c r="C95" s="49" t="s">
        <v>267</v>
      </c>
      <c r="D95" s="41" t="s">
        <v>257</v>
      </c>
      <c r="E95" s="49" t="s">
        <v>161</v>
      </c>
      <c r="F95" s="42"/>
      <c r="G95" s="42"/>
      <c r="H95" s="42"/>
      <c r="I95" s="59">
        <v>200000</v>
      </c>
      <c r="K95" s="42">
        <f>SUM(Table1[[#This Row],[MOA Areawide General Fund]:[COVID/FEMA Response Federal Aid]])</f>
        <v>200000</v>
      </c>
      <c r="L95" s="49"/>
      <c r="M95" s="41" t="s">
        <v>71</v>
      </c>
      <c r="N95" s="41">
        <v>241900</v>
      </c>
      <c r="O95" s="41" t="s">
        <v>77</v>
      </c>
      <c r="P95" s="41"/>
      <c r="Q95" s="41"/>
      <c r="R95" s="41"/>
      <c r="S95" s="41"/>
    </row>
    <row r="96" spans="1:19" ht="38.25" x14ac:dyDescent="0.25">
      <c r="A96" s="41">
        <v>2021</v>
      </c>
      <c r="B96" s="46">
        <v>44341</v>
      </c>
      <c r="C96" s="49" t="s">
        <v>267</v>
      </c>
      <c r="D96" s="41" t="s">
        <v>257</v>
      </c>
      <c r="E96" s="49" t="s">
        <v>159</v>
      </c>
      <c r="F96" s="42"/>
      <c r="G96" s="42"/>
      <c r="H96" s="42"/>
      <c r="I96" s="59">
        <v>225000</v>
      </c>
      <c r="K96" s="42">
        <f>SUM(Table1[[#This Row],[MOA Areawide General Fund]:[COVID/FEMA Response Federal Aid]])</f>
        <v>225000</v>
      </c>
      <c r="L96" s="49"/>
      <c r="M96" s="41" t="s">
        <v>71</v>
      </c>
      <c r="N96" s="41">
        <v>241900</v>
      </c>
      <c r="O96" s="41" t="s">
        <v>77</v>
      </c>
      <c r="P96" s="41"/>
      <c r="Q96" s="41"/>
      <c r="R96" s="41"/>
      <c r="S96" s="41"/>
    </row>
    <row r="97" spans="1:19" ht="25.5" x14ac:dyDescent="0.25">
      <c r="A97" s="41">
        <v>2021</v>
      </c>
      <c r="B97" s="46">
        <v>44341</v>
      </c>
      <c r="C97" s="49" t="s">
        <v>267</v>
      </c>
      <c r="D97" s="41" t="s">
        <v>355</v>
      </c>
      <c r="E97" s="49" t="s">
        <v>155</v>
      </c>
      <c r="F97" s="42"/>
      <c r="G97" s="42"/>
      <c r="H97" s="42"/>
      <c r="I97" s="50">
        <v>450000</v>
      </c>
      <c r="K97" s="42">
        <f>SUM(Table1[[#This Row],[MOA Areawide General Fund]:[COVID/FEMA Response Federal Aid]])</f>
        <v>450000</v>
      </c>
      <c r="L97" s="49" t="s">
        <v>291</v>
      </c>
      <c r="M97" s="41" t="s">
        <v>71</v>
      </c>
      <c r="N97" s="41">
        <v>241900</v>
      </c>
      <c r="O97" s="41" t="s">
        <v>77</v>
      </c>
      <c r="P97" s="41"/>
      <c r="Q97" s="41"/>
      <c r="R97" s="41"/>
      <c r="S97" s="41"/>
    </row>
    <row r="98" spans="1:19" ht="25.5" x14ac:dyDescent="0.25">
      <c r="A98" s="41">
        <v>2021</v>
      </c>
      <c r="B98" s="46">
        <v>44341</v>
      </c>
      <c r="C98" s="49" t="s">
        <v>267</v>
      </c>
      <c r="D98" s="41" t="s">
        <v>355</v>
      </c>
      <c r="E98" s="49" t="s">
        <v>157</v>
      </c>
      <c r="F98" s="42"/>
      <c r="G98" s="42"/>
      <c r="H98" s="42"/>
      <c r="I98" s="50">
        <v>650000</v>
      </c>
      <c r="K98" s="42">
        <f>SUM(Table1[[#This Row],[MOA Areawide General Fund]:[COVID/FEMA Response Federal Aid]])</f>
        <v>650000</v>
      </c>
      <c r="L98" s="49"/>
      <c r="M98" s="41" t="s">
        <v>71</v>
      </c>
      <c r="N98" s="41">
        <v>241900</v>
      </c>
      <c r="O98" s="41" t="s">
        <v>77</v>
      </c>
      <c r="P98" s="41"/>
      <c r="Q98" s="41"/>
      <c r="R98" s="41"/>
      <c r="S98" s="41"/>
    </row>
    <row r="99" spans="1:19" ht="51" x14ac:dyDescent="0.25">
      <c r="A99" s="43">
        <v>2021</v>
      </c>
      <c r="B99" s="46">
        <v>44378</v>
      </c>
      <c r="C99" s="49" t="s">
        <v>264</v>
      </c>
      <c r="D99" s="41" t="s">
        <v>337</v>
      </c>
      <c r="E99" s="49" t="s">
        <v>232</v>
      </c>
      <c r="F99" s="42"/>
      <c r="G99" s="42"/>
      <c r="H99" s="42"/>
      <c r="I99" s="42"/>
      <c r="J99" s="42">
        <v>70077.710000000006</v>
      </c>
      <c r="K99" s="42">
        <f>SUM(Table1[[#This Row],[MOA Areawide General Fund]:[COVID/FEMA Response Federal Aid]])</f>
        <v>70077.710000000006</v>
      </c>
      <c r="L99" s="49"/>
      <c r="M99" s="43"/>
      <c r="N99" s="41"/>
      <c r="O99" s="41" t="s">
        <v>228</v>
      </c>
      <c r="P99" s="41"/>
      <c r="Q99" s="41"/>
      <c r="R99" s="41"/>
      <c r="S99" s="41"/>
    </row>
    <row r="100" spans="1:19" ht="51" x14ac:dyDescent="0.25">
      <c r="A100" s="43">
        <v>2021</v>
      </c>
      <c r="B100" s="46">
        <v>44378</v>
      </c>
      <c r="C100" s="49" t="s">
        <v>264</v>
      </c>
      <c r="D100" s="41" t="s">
        <v>337</v>
      </c>
      <c r="E100" s="49" t="s">
        <v>249</v>
      </c>
      <c r="F100" s="42"/>
      <c r="G100" s="42"/>
      <c r="H100" s="42"/>
      <c r="I100" s="42"/>
      <c r="J100" s="42">
        <v>124494.08400000002</v>
      </c>
      <c r="K100" s="42">
        <f>SUM(Table1[[#This Row],[MOA Areawide General Fund]:[COVID/FEMA Response Federal Aid]])</f>
        <v>124494.08400000002</v>
      </c>
      <c r="L100" s="49"/>
      <c r="M100" s="43"/>
      <c r="N100" s="41"/>
      <c r="O100" s="41" t="s">
        <v>228</v>
      </c>
      <c r="P100" s="41" t="s">
        <v>239</v>
      </c>
      <c r="Q100" s="41"/>
      <c r="R100" s="41"/>
      <c r="S100" s="41"/>
    </row>
    <row r="101" spans="1:19" ht="51" x14ac:dyDescent="0.25">
      <c r="A101" s="43">
        <v>2021</v>
      </c>
      <c r="B101" s="46">
        <v>44378</v>
      </c>
      <c r="C101" s="49" t="s">
        <v>264</v>
      </c>
      <c r="D101" s="41" t="s">
        <v>337</v>
      </c>
      <c r="E101" s="49" t="s">
        <v>248</v>
      </c>
      <c r="F101" s="42"/>
      <c r="G101" s="42"/>
      <c r="H101" s="42"/>
      <c r="I101" s="42"/>
      <c r="J101" s="42">
        <v>2192096.4930000002</v>
      </c>
      <c r="K101" s="42">
        <f>SUM(Table1[[#This Row],[MOA Areawide General Fund]:[COVID/FEMA Response Federal Aid]])</f>
        <v>2192096.4930000002</v>
      </c>
      <c r="L101" s="49"/>
      <c r="M101" s="43"/>
      <c r="N101" s="41"/>
      <c r="O101" s="41" t="s">
        <v>228</v>
      </c>
      <c r="P101" s="41" t="s">
        <v>239</v>
      </c>
      <c r="Q101" s="41"/>
      <c r="R101" s="41"/>
      <c r="S101" s="41"/>
    </row>
    <row r="102" spans="1:19" ht="51" x14ac:dyDescent="0.25">
      <c r="A102" s="43">
        <v>2021</v>
      </c>
      <c r="B102" s="46">
        <v>44378</v>
      </c>
      <c r="C102" s="49" t="s">
        <v>264</v>
      </c>
      <c r="D102" s="41" t="s">
        <v>337</v>
      </c>
      <c r="E102" s="49" t="s">
        <v>231</v>
      </c>
      <c r="F102" s="42"/>
      <c r="G102" s="42"/>
      <c r="H102" s="42"/>
      <c r="I102" s="42"/>
      <c r="J102" s="42">
        <v>5154143.7299999995</v>
      </c>
      <c r="K102" s="42">
        <f>SUM(Table1[[#This Row],[MOA Areawide General Fund]:[COVID/FEMA Response Federal Aid]])</f>
        <v>5154143.7299999995</v>
      </c>
      <c r="L102" s="49"/>
      <c r="M102" s="43"/>
      <c r="N102" s="41"/>
      <c r="O102" s="41" t="s">
        <v>228</v>
      </c>
      <c r="P102" s="41"/>
      <c r="Q102" s="41"/>
      <c r="R102" s="41"/>
      <c r="S102" s="41"/>
    </row>
    <row r="103" spans="1:19" ht="51" x14ac:dyDescent="0.25">
      <c r="A103" s="43">
        <v>2021</v>
      </c>
      <c r="B103" s="46">
        <v>44378</v>
      </c>
      <c r="C103" s="49" t="s">
        <v>264</v>
      </c>
      <c r="D103" s="41" t="s">
        <v>337</v>
      </c>
      <c r="E103" s="49" t="s">
        <v>247</v>
      </c>
      <c r="F103" s="42"/>
      <c r="G103" s="42"/>
      <c r="H103" s="42"/>
      <c r="I103" s="42"/>
      <c r="J103" s="42">
        <v>10553666.463000001</v>
      </c>
      <c r="K103" s="42">
        <f>SUM(Table1[[#This Row],[MOA Areawide General Fund]:[COVID/FEMA Response Federal Aid]])</f>
        <v>10553666.463000001</v>
      </c>
      <c r="L103" s="49"/>
      <c r="M103" s="43"/>
      <c r="N103" s="41"/>
      <c r="O103" s="41" t="s">
        <v>228</v>
      </c>
      <c r="P103" s="41" t="s">
        <v>239</v>
      </c>
      <c r="Q103" s="41"/>
      <c r="R103" s="41"/>
      <c r="S103" s="41"/>
    </row>
    <row r="104" spans="1:19" ht="38.25" x14ac:dyDescent="0.25">
      <c r="A104" s="41">
        <v>2021</v>
      </c>
      <c r="B104" s="46">
        <v>44523</v>
      </c>
      <c r="C104" s="41" t="s">
        <v>265</v>
      </c>
      <c r="D104" s="41" t="s">
        <v>134</v>
      </c>
      <c r="E104" s="41" t="s">
        <v>196</v>
      </c>
      <c r="F104" s="42"/>
      <c r="G104" s="42"/>
      <c r="H104" s="42"/>
      <c r="I104" s="42"/>
      <c r="K104" s="42">
        <f>SUM(Table1[[#This Row],[MOA Areawide General Fund]:[COVID/FEMA Response Federal Aid]])</f>
        <v>0</v>
      </c>
      <c r="M104" s="41" t="s">
        <v>29</v>
      </c>
      <c r="N104" s="41">
        <v>206000</v>
      </c>
      <c r="O104" s="41" t="s">
        <v>144</v>
      </c>
      <c r="P104" s="41"/>
      <c r="Q104" s="41"/>
      <c r="R104" s="41"/>
      <c r="S104" s="41"/>
    </row>
    <row r="105" spans="1:19" ht="63.75" x14ac:dyDescent="0.25">
      <c r="A105" s="41">
        <v>2021</v>
      </c>
      <c r="B105" s="46">
        <v>44537</v>
      </c>
      <c r="C105" s="41" t="s">
        <v>266</v>
      </c>
      <c r="D105" s="41" t="s">
        <v>344</v>
      </c>
      <c r="E105" s="41" t="s">
        <v>224</v>
      </c>
      <c r="F105" s="42"/>
      <c r="G105" s="42"/>
      <c r="H105" s="42"/>
      <c r="I105" s="42"/>
      <c r="K105" s="42">
        <f>SUM(Table1[[#This Row],[MOA Areawide General Fund]:[COVID/FEMA Response Federal Aid]])</f>
        <v>0</v>
      </c>
      <c r="M105" s="41" t="s">
        <v>45</v>
      </c>
      <c r="N105" s="41">
        <v>401800</v>
      </c>
      <c r="O105" s="41" t="s">
        <v>4</v>
      </c>
      <c r="P105" s="41" t="s">
        <v>170</v>
      </c>
      <c r="Q105" s="41"/>
      <c r="R105" s="41"/>
      <c r="S105" s="41"/>
    </row>
    <row r="106" spans="1:19" ht="51" x14ac:dyDescent="0.25">
      <c r="A106" s="43">
        <v>2021</v>
      </c>
      <c r="B106" s="46">
        <v>44562</v>
      </c>
      <c r="C106" s="49" t="s">
        <v>264</v>
      </c>
      <c r="D106" s="41" t="s">
        <v>337</v>
      </c>
      <c r="E106" s="49" t="s">
        <v>250</v>
      </c>
      <c r="F106" s="42"/>
      <c r="G106" s="42"/>
      <c r="H106" s="42"/>
      <c r="I106" s="42"/>
      <c r="J106" s="42">
        <v>8149352.5440000007</v>
      </c>
      <c r="K106" s="42">
        <f>SUM(Table1[[#This Row],[MOA Areawide General Fund]:[COVID/FEMA Response Federal Aid]])</f>
        <v>8149352.5440000007</v>
      </c>
      <c r="L106" s="49"/>
      <c r="M106" s="43"/>
      <c r="N106" s="41"/>
      <c r="O106" s="41" t="s">
        <v>228</v>
      </c>
      <c r="P106" s="41" t="s">
        <v>239</v>
      </c>
      <c r="Q106" s="41"/>
      <c r="R106" s="41"/>
      <c r="S106" s="41"/>
    </row>
    <row r="107" spans="1:19" ht="38.25" x14ac:dyDescent="0.25">
      <c r="A107" s="43">
        <v>2021</v>
      </c>
      <c r="B107" s="46">
        <v>44300</v>
      </c>
      <c r="C107" s="51" t="s">
        <v>267</v>
      </c>
      <c r="D107" s="41" t="s">
        <v>337</v>
      </c>
      <c r="E107" s="51" t="s">
        <v>436</v>
      </c>
      <c r="F107" s="50"/>
      <c r="G107" s="50"/>
      <c r="H107" s="50"/>
      <c r="I107" s="50">
        <v>1818770</v>
      </c>
      <c r="J107" s="50"/>
      <c r="K107" s="50">
        <f>SUM(Table1[[#This Row],[MOA Areawide General Fund]:[COVID/FEMA Response Federal Aid]])</f>
        <v>1818770</v>
      </c>
      <c r="L107" s="51"/>
      <c r="M107" s="58" t="s">
        <v>434</v>
      </c>
      <c r="N107" s="51">
        <v>241900</v>
      </c>
      <c r="O107" s="41" t="s">
        <v>318</v>
      </c>
      <c r="P107" s="41"/>
      <c r="Q107" s="41"/>
      <c r="R107" s="41"/>
      <c r="S107" s="41"/>
    </row>
    <row r="108" spans="1:19" ht="38.25" x14ac:dyDescent="0.25">
      <c r="A108" s="43">
        <v>2021</v>
      </c>
      <c r="B108" s="46">
        <v>44300</v>
      </c>
      <c r="C108" s="51" t="s">
        <v>267</v>
      </c>
      <c r="D108" s="41" t="s">
        <v>337</v>
      </c>
      <c r="E108" s="51" t="s">
        <v>437</v>
      </c>
      <c r="F108" s="50"/>
      <c r="G108" s="50"/>
      <c r="H108" s="50"/>
      <c r="I108" s="50">
        <v>723361</v>
      </c>
      <c r="J108" s="50"/>
      <c r="K108" s="50">
        <f>SUM(Table1[[#This Row],[MOA Areawide General Fund]:[COVID/FEMA Response Federal Aid]])</f>
        <v>723361</v>
      </c>
      <c r="L108" s="51"/>
      <c r="M108" s="58" t="s">
        <v>434</v>
      </c>
      <c r="N108" s="51">
        <v>241900</v>
      </c>
      <c r="O108" s="41" t="s">
        <v>318</v>
      </c>
      <c r="P108" s="41"/>
      <c r="Q108" s="41"/>
      <c r="R108" s="41"/>
      <c r="S108" s="41"/>
    </row>
    <row r="109" spans="1:19" ht="38.25" x14ac:dyDescent="0.25">
      <c r="A109" s="43">
        <v>2021</v>
      </c>
      <c r="B109" s="46">
        <v>41013</v>
      </c>
      <c r="C109" s="51" t="s">
        <v>267</v>
      </c>
      <c r="D109" s="41" t="s">
        <v>337</v>
      </c>
      <c r="E109" s="51" t="s">
        <v>438</v>
      </c>
      <c r="F109" s="50"/>
      <c r="G109" s="50"/>
      <c r="H109" s="50"/>
      <c r="I109" s="50">
        <v>134600</v>
      </c>
      <c r="J109" s="50"/>
      <c r="K109" s="50">
        <f>SUM(Table1[[#This Row],[MOA Areawide General Fund]:[COVID/FEMA Response Federal Aid]])</f>
        <v>134600</v>
      </c>
      <c r="L109" s="51"/>
      <c r="M109" s="58" t="s">
        <v>434</v>
      </c>
      <c r="N109" s="51">
        <v>241900</v>
      </c>
      <c r="O109" s="41" t="s">
        <v>318</v>
      </c>
      <c r="P109" s="41"/>
      <c r="Q109" s="41"/>
      <c r="R109" s="41"/>
      <c r="S109" s="41"/>
    </row>
    <row r="110" spans="1:19" ht="38.25" x14ac:dyDescent="0.25">
      <c r="A110" s="43">
        <v>2021</v>
      </c>
      <c r="B110" s="46">
        <v>44300</v>
      </c>
      <c r="C110" s="51" t="s">
        <v>267</v>
      </c>
      <c r="D110" s="41" t="s">
        <v>337</v>
      </c>
      <c r="E110" s="60" t="s">
        <v>439</v>
      </c>
      <c r="F110" s="50"/>
      <c r="G110" s="50"/>
      <c r="H110" s="50"/>
      <c r="I110" s="50">
        <v>151146</v>
      </c>
      <c r="J110" s="50"/>
      <c r="K110" s="50">
        <f>SUM(Table1[[#This Row],[MOA Areawide General Fund]:[COVID/FEMA Response Federal Aid]])</f>
        <v>151146</v>
      </c>
      <c r="L110" s="51"/>
      <c r="M110" s="58" t="s">
        <v>434</v>
      </c>
      <c r="N110" s="51">
        <v>241900</v>
      </c>
      <c r="O110" s="41" t="s">
        <v>318</v>
      </c>
      <c r="P110" s="41"/>
      <c r="Q110" s="41"/>
      <c r="R110" s="41"/>
      <c r="S110" s="41"/>
    </row>
    <row r="111" spans="1:19" ht="38.25" x14ac:dyDescent="0.25">
      <c r="A111" s="43">
        <v>2021</v>
      </c>
      <c r="B111" s="46">
        <v>44300</v>
      </c>
      <c r="C111" s="51" t="s">
        <v>267</v>
      </c>
      <c r="D111" s="41" t="s">
        <v>337</v>
      </c>
      <c r="E111" s="51" t="s">
        <v>440</v>
      </c>
      <c r="F111" s="50"/>
      <c r="G111" s="50"/>
      <c r="H111" s="50"/>
      <c r="I111" s="50">
        <v>550000</v>
      </c>
      <c r="J111" s="50"/>
      <c r="K111" s="50">
        <f>SUM(Table1[[#This Row],[MOA Areawide General Fund]:[COVID/FEMA Response Federal Aid]])</f>
        <v>550000</v>
      </c>
      <c r="L111" s="51"/>
      <c r="M111" s="58" t="s">
        <v>434</v>
      </c>
      <c r="N111" s="51">
        <v>231900</v>
      </c>
      <c r="O111" s="41" t="s">
        <v>435</v>
      </c>
      <c r="P111" s="41"/>
      <c r="Q111" s="41"/>
      <c r="R111" s="41"/>
      <c r="S111" s="41"/>
    </row>
    <row r="112" spans="1:19" ht="51" x14ac:dyDescent="0.25">
      <c r="A112" s="43">
        <v>2021</v>
      </c>
      <c r="B112" s="46">
        <v>44341</v>
      </c>
      <c r="C112" s="51" t="s">
        <v>267</v>
      </c>
      <c r="D112" s="41" t="s">
        <v>355</v>
      </c>
      <c r="E112" s="51" t="s">
        <v>441</v>
      </c>
      <c r="F112" s="50"/>
      <c r="G112" s="50"/>
      <c r="H112" s="50"/>
      <c r="I112" s="50">
        <v>2909696</v>
      </c>
      <c r="J112" s="50"/>
      <c r="K112" s="50">
        <f>SUM(Table1[[#This Row],[MOA Areawide General Fund]:[COVID/FEMA Response Federal Aid]])</f>
        <v>2909696</v>
      </c>
      <c r="L112" s="51"/>
      <c r="M112" s="58" t="s">
        <v>71</v>
      </c>
      <c r="N112" s="51">
        <v>241900</v>
      </c>
      <c r="O112" s="41" t="s">
        <v>318</v>
      </c>
      <c r="P112" s="41"/>
      <c r="Q112" s="41"/>
      <c r="R112" s="41"/>
      <c r="S112" s="41"/>
    </row>
    <row r="113" spans="1:19" ht="38.25" x14ac:dyDescent="0.25">
      <c r="A113" s="41">
        <v>2022</v>
      </c>
      <c r="B113" s="46">
        <v>44782</v>
      </c>
      <c r="C113" s="41" t="s">
        <v>265</v>
      </c>
      <c r="D113" s="41" t="s">
        <v>337</v>
      </c>
      <c r="E113" s="41" t="s">
        <v>26</v>
      </c>
      <c r="F113" s="42"/>
      <c r="G113" s="42"/>
      <c r="H113" s="42">
        <v>400000</v>
      </c>
      <c r="I113" s="48"/>
      <c r="K113" s="42">
        <f>SUM(Table1[[#This Row],[MOA Areawide General Fund]:[COVID/FEMA Response Federal Aid]])</f>
        <v>400000</v>
      </c>
      <c r="M113" s="41" t="s">
        <v>44</v>
      </c>
      <c r="N113" s="41">
        <v>241900</v>
      </c>
      <c r="O113" s="41" t="s">
        <v>94</v>
      </c>
      <c r="P113" s="41"/>
      <c r="Q113" s="41"/>
      <c r="R113" s="41"/>
      <c r="S113" s="41"/>
    </row>
    <row r="114" spans="1:19" ht="38.25" x14ac:dyDescent="0.25">
      <c r="A114" s="41">
        <v>2022</v>
      </c>
      <c r="B114" s="46">
        <v>44782</v>
      </c>
      <c r="C114" s="41" t="s">
        <v>267</v>
      </c>
      <c r="D114" s="41" t="s">
        <v>257</v>
      </c>
      <c r="E114" s="41" t="s">
        <v>27</v>
      </c>
      <c r="F114" s="42"/>
      <c r="G114" s="42"/>
      <c r="H114" s="42">
        <v>400000</v>
      </c>
      <c r="I114" s="48"/>
      <c r="K114" s="42">
        <f>SUM(Table1[[#This Row],[MOA Areawide General Fund]:[COVID/FEMA Response Federal Aid]])</f>
        <v>400000</v>
      </c>
      <c r="M114" s="41" t="s">
        <v>44</v>
      </c>
      <c r="N114" s="41">
        <v>241900</v>
      </c>
      <c r="O114" s="41" t="s">
        <v>94</v>
      </c>
      <c r="P114" s="41"/>
      <c r="Q114" s="41"/>
      <c r="R114" s="41"/>
      <c r="S114" s="41"/>
    </row>
    <row r="115" spans="1:19" ht="38.25" x14ac:dyDescent="0.25">
      <c r="A115" s="41">
        <v>2022</v>
      </c>
      <c r="B115" s="46">
        <v>44782</v>
      </c>
      <c r="C115" s="41" t="s">
        <v>266</v>
      </c>
      <c r="D115" s="41" t="s">
        <v>345</v>
      </c>
      <c r="E115" s="41" t="s">
        <v>25</v>
      </c>
      <c r="F115" s="42"/>
      <c r="G115" s="42"/>
      <c r="H115" s="42">
        <v>475000</v>
      </c>
      <c r="I115" s="48"/>
      <c r="K115" s="42">
        <f>SUM(Table1[[#This Row],[MOA Areawide General Fund]:[COVID/FEMA Response Federal Aid]])</f>
        <v>475000</v>
      </c>
      <c r="M115" s="41" t="s">
        <v>44</v>
      </c>
      <c r="N115" s="41">
        <v>241900</v>
      </c>
      <c r="O115" s="41" t="s">
        <v>94</v>
      </c>
      <c r="P115" s="41"/>
      <c r="Q115" s="41"/>
      <c r="R115" s="41"/>
      <c r="S115" s="41"/>
    </row>
    <row r="116" spans="1:19" ht="38.25" x14ac:dyDescent="0.25">
      <c r="A116" s="41">
        <v>2022</v>
      </c>
      <c r="B116" s="46">
        <v>44782</v>
      </c>
      <c r="C116" s="41" t="s">
        <v>267</v>
      </c>
      <c r="D116" s="41" t="s">
        <v>257</v>
      </c>
      <c r="E116" s="41" t="s">
        <v>395</v>
      </c>
      <c r="F116" s="42"/>
      <c r="G116" s="42"/>
      <c r="H116" s="42">
        <v>500000</v>
      </c>
      <c r="I116" s="48"/>
      <c r="K116" s="42">
        <f>SUM(Table1[[#This Row],[MOA Areawide General Fund]:[COVID/FEMA Response Federal Aid]])</f>
        <v>500000</v>
      </c>
      <c r="M116" s="41" t="s">
        <v>44</v>
      </c>
      <c r="N116" s="41">
        <v>241900</v>
      </c>
      <c r="O116" s="41" t="s">
        <v>94</v>
      </c>
      <c r="P116" s="41"/>
      <c r="Q116" s="41"/>
      <c r="R116" s="41"/>
      <c r="S116" s="41"/>
    </row>
    <row r="117" spans="1:19" ht="38.25" x14ac:dyDescent="0.25">
      <c r="A117" s="41">
        <v>2022</v>
      </c>
      <c r="B117" s="46">
        <v>44782</v>
      </c>
      <c r="C117" s="41" t="s">
        <v>267</v>
      </c>
      <c r="D117" s="41" t="s">
        <v>355</v>
      </c>
      <c r="E117" s="41" t="s">
        <v>24</v>
      </c>
      <c r="F117" s="42"/>
      <c r="G117" s="42"/>
      <c r="H117" s="42">
        <v>600000</v>
      </c>
      <c r="I117" s="42"/>
      <c r="K117" s="42">
        <f>SUM(Table1[[#This Row],[MOA Areawide General Fund]:[COVID/FEMA Response Federal Aid]])</f>
        <v>600000</v>
      </c>
      <c r="M117" s="41" t="s">
        <v>44</v>
      </c>
      <c r="N117" s="41">
        <v>241900</v>
      </c>
      <c r="O117" s="41" t="s">
        <v>94</v>
      </c>
      <c r="P117" s="41"/>
      <c r="Q117" s="41"/>
      <c r="R117" s="41"/>
      <c r="S117" s="41"/>
    </row>
    <row r="118" spans="1:19" ht="38.25" x14ac:dyDescent="0.25">
      <c r="A118" s="41">
        <v>2022</v>
      </c>
      <c r="B118" s="46">
        <v>44782</v>
      </c>
      <c r="C118" s="41" t="s">
        <v>266</v>
      </c>
      <c r="D118" s="41" t="s">
        <v>344</v>
      </c>
      <c r="E118" s="41" t="s">
        <v>339</v>
      </c>
      <c r="F118" s="42"/>
      <c r="G118" s="42"/>
      <c r="H118" s="42">
        <v>965000</v>
      </c>
      <c r="I118" s="42"/>
      <c r="K118" s="42">
        <f>SUM(Table1[[#This Row],[MOA Areawide General Fund]:[COVID/FEMA Response Federal Aid]])</f>
        <v>965000</v>
      </c>
      <c r="L118" s="41" t="s">
        <v>385</v>
      </c>
      <c r="M118" s="41" t="s">
        <v>44</v>
      </c>
      <c r="N118" s="41">
        <v>241900</v>
      </c>
      <c r="O118" s="41" t="s">
        <v>94</v>
      </c>
      <c r="P118" s="41"/>
      <c r="Q118" s="41"/>
      <c r="R118" s="41"/>
      <c r="S118" s="41"/>
    </row>
    <row r="119" spans="1:19" ht="51" x14ac:dyDescent="0.25">
      <c r="A119" s="41">
        <v>2022</v>
      </c>
      <c r="B119" s="46">
        <v>44768</v>
      </c>
      <c r="C119" s="61" t="s">
        <v>265</v>
      </c>
      <c r="D119" s="41" t="s">
        <v>359</v>
      </c>
      <c r="E119" s="61" t="s">
        <v>219</v>
      </c>
      <c r="F119" s="42"/>
      <c r="G119" s="50"/>
      <c r="H119" s="42">
        <v>1720000</v>
      </c>
      <c r="I119" s="42"/>
      <c r="K119" s="42">
        <f>SUM(Table1[[#This Row],[MOA Areawide General Fund]:[COVID/FEMA Response Federal Aid]])</f>
        <v>1720000</v>
      </c>
      <c r="L119" s="61"/>
      <c r="M119" s="41" t="s">
        <v>184</v>
      </c>
      <c r="N119" s="41">
        <v>206000</v>
      </c>
      <c r="O119" s="41" t="s">
        <v>179</v>
      </c>
      <c r="P119" s="41"/>
      <c r="Q119" s="41"/>
      <c r="R119" s="41"/>
      <c r="S119" s="41"/>
    </row>
    <row r="120" spans="1:19" ht="38.25" x14ac:dyDescent="0.25">
      <c r="A120" s="41">
        <v>2022</v>
      </c>
      <c r="B120" s="46">
        <v>44782</v>
      </c>
      <c r="C120" s="41" t="s">
        <v>266</v>
      </c>
      <c r="D120" s="41" t="s">
        <v>344</v>
      </c>
      <c r="E120" s="41" t="s">
        <v>338</v>
      </c>
      <c r="F120" s="42"/>
      <c r="G120" s="42"/>
      <c r="H120" s="42">
        <v>2375000</v>
      </c>
      <c r="I120" s="42"/>
      <c r="K120" s="42">
        <f>SUM(Table1[[#This Row],[MOA Areawide General Fund]:[COVID/FEMA Response Federal Aid]])</f>
        <v>2375000</v>
      </c>
      <c r="M120" s="41" t="s">
        <v>44</v>
      </c>
      <c r="N120" s="41">
        <v>241900</v>
      </c>
      <c r="O120" s="41" t="s">
        <v>94</v>
      </c>
      <c r="P120" s="41"/>
      <c r="Q120" s="41"/>
      <c r="R120" s="41"/>
      <c r="S120" s="41"/>
    </row>
    <row r="121" spans="1:19" ht="38.25" x14ac:dyDescent="0.25">
      <c r="A121" s="41">
        <v>2022</v>
      </c>
      <c r="B121" s="46">
        <v>44782</v>
      </c>
      <c r="C121" s="41" t="s">
        <v>266</v>
      </c>
      <c r="D121" s="41" t="s">
        <v>344</v>
      </c>
      <c r="E121" s="41" t="s">
        <v>147</v>
      </c>
      <c r="F121" s="42"/>
      <c r="G121" s="42"/>
      <c r="H121" s="42">
        <v>3400000</v>
      </c>
      <c r="I121" s="42"/>
      <c r="K121" s="42">
        <f>SUM(Table1[[#This Row],[MOA Areawide General Fund]:[COVID/FEMA Response Federal Aid]])</f>
        <v>3400000</v>
      </c>
      <c r="L121" s="41" t="s">
        <v>324</v>
      </c>
      <c r="M121" s="41" t="s">
        <v>44</v>
      </c>
      <c r="N121" s="41">
        <v>241900</v>
      </c>
      <c r="O121" s="41" t="s">
        <v>94</v>
      </c>
      <c r="P121" s="41"/>
      <c r="Q121" s="41"/>
      <c r="R121" s="41"/>
      <c r="S121" s="41"/>
    </row>
    <row r="122" spans="1:19" ht="63.75" x14ac:dyDescent="0.25">
      <c r="A122" s="41">
        <v>2022</v>
      </c>
      <c r="B122" s="46">
        <v>44782</v>
      </c>
      <c r="C122" s="41" t="s">
        <v>266</v>
      </c>
      <c r="D122" s="41" t="s">
        <v>344</v>
      </c>
      <c r="E122" s="41" t="s">
        <v>148</v>
      </c>
      <c r="F122" s="42"/>
      <c r="G122" s="42"/>
      <c r="H122" s="42">
        <v>4500000</v>
      </c>
      <c r="I122" s="42"/>
      <c r="K122" s="42">
        <f>SUM(Table1[[#This Row],[MOA Areawide General Fund]:[COVID/FEMA Response Federal Aid]])</f>
        <v>4500000</v>
      </c>
      <c r="L122" s="41" t="s">
        <v>325</v>
      </c>
      <c r="M122" s="41" t="s">
        <v>44</v>
      </c>
      <c r="N122" s="41">
        <v>241900</v>
      </c>
      <c r="O122" s="41" t="s">
        <v>94</v>
      </c>
      <c r="P122" s="41"/>
      <c r="Q122" s="41"/>
      <c r="R122" s="41"/>
      <c r="S122" s="41"/>
    </row>
    <row r="123" spans="1:19" ht="38.25" x14ac:dyDescent="0.25">
      <c r="A123" s="41">
        <v>2022</v>
      </c>
      <c r="B123" s="46">
        <v>44782</v>
      </c>
      <c r="C123" s="41" t="s">
        <v>266</v>
      </c>
      <c r="D123" s="41" t="s">
        <v>344</v>
      </c>
      <c r="E123" s="41" t="s">
        <v>146</v>
      </c>
      <c r="F123" s="42"/>
      <c r="G123" s="42"/>
      <c r="H123" s="42">
        <v>11878000</v>
      </c>
      <c r="I123" s="42"/>
      <c r="K123" s="42">
        <f>SUM(Table1[[#This Row],[MOA Areawide General Fund]:[COVID/FEMA Response Federal Aid]])</f>
        <v>11878000</v>
      </c>
      <c r="L123" s="41" t="s">
        <v>327</v>
      </c>
      <c r="M123" s="41" t="s">
        <v>44</v>
      </c>
      <c r="N123" s="41">
        <v>241900</v>
      </c>
      <c r="O123" s="41" t="s">
        <v>94</v>
      </c>
      <c r="P123" s="41" t="s">
        <v>256</v>
      </c>
      <c r="Q123" s="41"/>
      <c r="R123" s="41"/>
      <c r="S123" s="41"/>
    </row>
    <row r="124" spans="1:19" ht="25.5" x14ac:dyDescent="0.25">
      <c r="A124" s="43">
        <v>2022</v>
      </c>
      <c r="B124" s="46">
        <v>44540</v>
      </c>
      <c r="C124" s="41" t="s">
        <v>265</v>
      </c>
      <c r="D124" s="41" t="s">
        <v>134</v>
      </c>
      <c r="E124" s="49" t="s">
        <v>282</v>
      </c>
      <c r="F124" s="42">
        <v>735000</v>
      </c>
      <c r="G124" s="42"/>
      <c r="H124" s="42"/>
      <c r="I124" s="42"/>
      <c r="K124" s="42">
        <f>SUM(Table1[[#This Row],[MOA Areawide General Fund]:[COVID/FEMA Response Federal Aid]])</f>
        <v>735000</v>
      </c>
      <c r="L124" s="41" t="s">
        <v>322</v>
      </c>
      <c r="M124" s="43" t="s">
        <v>169</v>
      </c>
      <c r="N124" s="41">
        <v>101000</v>
      </c>
      <c r="O124" s="41" t="s">
        <v>8</v>
      </c>
      <c r="P124" s="41"/>
      <c r="Q124" s="41"/>
      <c r="R124" s="41"/>
      <c r="S124" s="41"/>
    </row>
    <row r="125" spans="1:19" ht="38.25" x14ac:dyDescent="0.25">
      <c r="A125" s="41">
        <v>2022</v>
      </c>
      <c r="B125" s="46">
        <v>44540</v>
      </c>
      <c r="C125" s="41" t="s">
        <v>265</v>
      </c>
      <c r="D125" s="41" t="s">
        <v>337</v>
      </c>
      <c r="E125" s="41" t="s">
        <v>166</v>
      </c>
      <c r="F125" s="42"/>
      <c r="G125" s="42">
        <v>111175</v>
      </c>
      <c r="H125" s="42"/>
      <c r="I125" s="42"/>
      <c r="K125" s="42">
        <f>SUM(Table1[[#This Row],[MOA Areawide General Fund]:[COVID/FEMA Response Federal Aid]])</f>
        <v>111175</v>
      </c>
      <c r="M125" s="41" t="s">
        <v>169</v>
      </c>
      <c r="N125" s="41">
        <v>206000</v>
      </c>
      <c r="O125" s="41" t="s">
        <v>145</v>
      </c>
      <c r="P125" s="41"/>
      <c r="Q125" s="41"/>
      <c r="R125" s="41"/>
      <c r="S125" s="41"/>
    </row>
    <row r="126" spans="1:19" ht="38.25" x14ac:dyDescent="0.25">
      <c r="A126" s="41">
        <v>2022</v>
      </c>
      <c r="B126" s="46">
        <v>44540</v>
      </c>
      <c r="C126" s="41" t="s">
        <v>265</v>
      </c>
      <c r="D126" s="41" t="s">
        <v>337</v>
      </c>
      <c r="E126" s="41" t="s">
        <v>165</v>
      </c>
      <c r="F126" s="42"/>
      <c r="G126" s="42">
        <v>148124</v>
      </c>
      <c r="H126" s="42"/>
      <c r="I126" s="48"/>
      <c r="K126" s="42">
        <f>SUM(Table1[[#This Row],[MOA Areawide General Fund]:[COVID/FEMA Response Federal Aid]])</f>
        <v>148124</v>
      </c>
      <c r="M126" s="41" t="s">
        <v>169</v>
      </c>
      <c r="N126" s="41">
        <v>206000</v>
      </c>
      <c r="O126" s="41" t="s">
        <v>145</v>
      </c>
      <c r="P126" s="41"/>
      <c r="Q126" s="41"/>
      <c r="R126" s="41"/>
      <c r="S126" s="41"/>
    </row>
    <row r="127" spans="1:19" ht="51" x14ac:dyDescent="0.25">
      <c r="A127" s="41">
        <v>2022</v>
      </c>
      <c r="B127" s="46">
        <v>44540</v>
      </c>
      <c r="C127" s="41" t="s">
        <v>265</v>
      </c>
      <c r="D127" s="41" t="s">
        <v>134</v>
      </c>
      <c r="E127" s="41" t="s">
        <v>87</v>
      </c>
      <c r="F127" s="42"/>
      <c r="G127" s="50">
        <v>1633664</v>
      </c>
      <c r="H127" s="42"/>
      <c r="I127" s="42"/>
      <c r="K127" s="42">
        <f>SUM(Table1[[#This Row],[MOA Areawide General Fund]:[COVID/FEMA Response Federal Aid]])</f>
        <v>1633664</v>
      </c>
      <c r="M127" s="41" t="s">
        <v>169</v>
      </c>
      <c r="N127" s="41">
        <v>206000</v>
      </c>
      <c r="O127" s="41" t="s">
        <v>145</v>
      </c>
      <c r="P127" s="41" t="s">
        <v>220</v>
      </c>
      <c r="Q127" s="41"/>
      <c r="R127" s="41"/>
      <c r="S127" s="41"/>
    </row>
    <row r="128" spans="1:19" ht="38.25" x14ac:dyDescent="0.25">
      <c r="A128" s="41">
        <v>2022</v>
      </c>
      <c r="B128" s="46">
        <v>44540</v>
      </c>
      <c r="C128" s="41" t="s">
        <v>265</v>
      </c>
      <c r="D128" s="41" t="s">
        <v>358</v>
      </c>
      <c r="E128" s="41" t="s">
        <v>289</v>
      </c>
      <c r="F128" s="42"/>
      <c r="G128" s="42">
        <v>643691</v>
      </c>
      <c r="H128" s="42"/>
      <c r="I128" s="48"/>
      <c r="K128" s="42">
        <f>SUM(Table1[[#This Row],[MOA Areawide General Fund]:[COVID/FEMA Response Federal Aid]])</f>
        <v>643691</v>
      </c>
      <c r="M128" s="41" t="s">
        <v>169</v>
      </c>
      <c r="N128" s="41">
        <v>206000</v>
      </c>
      <c r="O128" s="41" t="s">
        <v>145</v>
      </c>
      <c r="P128" s="41"/>
      <c r="Q128" s="41"/>
      <c r="R128" s="41"/>
      <c r="S128" s="41"/>
    </row>
    <row r="129" spans="1:19" ht="51" x14ac:dyDescent="0.25">
      <c r="A129" s="43">
        <v>2022</v>
      </c>
      <c r="B129" s="46">
        <v>44562</v>
      </c>
      <c r="C129" s="49" t="s">
        <v>264</v>
      </c>
      <c r="D129" s="41" t="s">
        <v>337</v>
      </c>
      <c r="E129" s="49" t="s">
        <v>234</v>
      </c>
      <c r="F129" s="42"/>
      <c r="G129" s="42"/>
      <c r="H129" s="42"/>
      <c r="I129" s="42"/>
      <c r="J129" s="42">
        <v>54252.240000000005</v>
      </c>
      <c r="K129" s="42">
        <f>SUM(Table1[[#This Row],[MOA Areawide General Fund]:[COVID/FEMA Response Federal Aid]])</f>
        <v>54252.240000000005</v>
      </c>
      <c r="L129" s="49"/>
      <c r="M129" s="43"/>
      <c r="N129" s="62"/>
      <c r="O129" s="62" t="s">
        <v>228</v>
      </c>
      <c r="P129" s="41"/>
      <c r="Q129" s="41"/>
      <c r="R129" s="41"/>
      <c r="S129" s="41"/>
    </row>
    <row r="130" spans="1:19" ht="51" x14ac:dyDescent="0.25">
      <c r="A130" s="43">
        <v>2022</v>
      </c>
      <c r="B130" s="46">
        <v>44562</v>
      </c>
      <c r="C130" s="49" t="s">
        <v>264</v>
      </c>
      <c r="D130" s="41" t="s">
        <v>337</v>
      </c>
      <c r="E130" s="49" t="s">
        <v>251</v>
      </c>
      <c r="F130" s="42"/>
      <c r="G130" s="42"/>
      <c r="H130" s="42"/>
      <c r="I130" s="42"/>
      <c r="J130" s="42">
        <v>278678.09699999995</v>
      </c>
      <c r="K130" s="42">
        <f>SUM(Table1[[#This Row],[MOA Areawide General Fund]:[COVID/FEMA Response Federal Aid]])</f>
        <v>278678.09699999995</v>
      </c>
      <c r="L130" s="49"/>
      <c r="M130" s="43"/>
      <c r="N130" s="62"/>
      <c r="O130" s="62" t="s">
        <v>228</v>
      </c>
      <c r="P130" s="41" t="s">
        <v>239</v>
      </c>
      <c r="Q130" s="41"/>
      <c r="R130" s="41"/>
      <c r="S130" s="41"/>
    </row>
    <row r="131" spans="1:19" ht="51" x14ac:dyDescent="0.25">
      <c r="A131" s="43">
        <v>2022</v>
      </c>
      <c r="B131" s="46">
        <v>44562</v>
      </c>
      <c r="C131" s="49" t="s">
        <v>264</v>
      </c>
      <c r="D131" s="41" t="s">
        <v>337</v>
      </c>
      <c r="E131" s="49" t="s">
        <v>233</v>
      </c>
      <c r="F131" s="42"/>
      <c r="G131" s="42"/>
      <c r="H131" s="42"/>
      <c r="I131" s="42"/>
      <c r="J131" s="42">
        <v>5657287.75</v>
      </c>
      <c r="K131" s="42">
        <f>SUM(Table1[[#This Row],[MOA Areawide General Fund]:[COVID/FEMA Response Federal Aid]])</f>
        <v>5657287.75</v>
      </c>
      <c r="L131" s="49"/>
      <c r="M131" s="43"/>
      <c r="N131" s="62"/>
      <c r="O131" s="62" t="s">
        <v>228</v>
      </c>
      <c r="P131" s="41"/>
      <c r="Q131" s="41"/>
      <c r="R131" s="41"/>
      <c r="S131" s="41"/>
    </row>
    <row r="132" spans="1:19" ht="51" x14ac:dyDescent="0.25">
      <c r="A132" s="41">
        <v>2022</v>
      </c>
      <c r="B132" s="46">
        <v>44635</v>
      </c>
      <c r="C132" s="41" t="s">
        <v>265</v>
      </c>
      <c r="D132" s="41" t="s">
        <v>134</v>
      </c>
      <c r="E132" s="41" t="s">
        <v>167</v>
      </c>
      <c r="F132" s="42"/>
      <c r="G132" s="42"/>
      <c r="H132" s="42"/>
      <c r="I132" s="42"/>
      <c r="K132" s="42">
        <f>SUM(Table1[[#This Row],[MOA Areawide General Fund]:[COVID/FEMA Response Federal Aid]])</f>
        <v>0</v>
      </c>
      <c r="M132" s="41" t="s">
        <v>33</v>
      </c>
      <c r="N132" s="62">
        <v>206000</v>
      </c>
      <c r="O132" s="62" t="s">
        <v>145</v>
      </c>
      <c r="P132" s="41" t="s">
        <v>168</v>
      </c>
      <c r="Q132" s="41"/>
      <c r="R132" s="41"/>
      <c r="S132" s="41"/>
    </row>
    <row r="133" spans="1:19" ht="25.5" x14ac:dyDescent="0.25">
      <c r="A133" s="41">
        <v>2022</v>
      </c>
      <c r="B133" s="46">
        <v>44691</v>
      </c>
      <c r="C133" s="41" t="s">
        <v>265</v>
      </c>
      <c r="D133" s="41" t="s">
        <v>134</v>
      </c>
      <c r="E133" s="41" t="s">
        <v>34</v>
      </c>
      <c r="F133" s="42"/>
      <c r="G133" s="42">
        <v>1300000</v>
      </c>
      <c r="H133" s="42"/>
      <c r="I133" s="42"/>
      <c r="K133" s="42">
        <f>SUM(Table1[[#This Row],[MOA Areawide General Fund]:[COVID/FEMA Response Federal Aid]])</f>
        <v>1300000</v>
      </c>
      <c r="M133" s="41" t="s">
        <v>35</v>
      </c>
      <c r="N133" s="62">
        <v>206000</v>
      </c>
      <c r="O133" s="62" t="s">
        <v>145</v>
      </c>
      <c r="P133" s="41"/>
      <c r="Q133" s="41"/>
      <c r="R133" s="41"/>
      <c r="S133" s="41"/>
    </row>
    <row r="134" spans="1:19" ht="76.5" x14ac:dyDescent="0.25">
      <c r="A134" s="41">
        <v>2022</v>
      </c>
      <c r="B134" s="46">
        <v>44691</v>
      </c>
      <c r="C134" s="41" t="s">
        <v>265</v>
      </c>
      <c r="D134" s="41" t="s">
        <v>134</v>
      </c>
      <c r="E134" s="41" t="s">
        <v>172</v>
      </c>
      <c r="F134" s="50"/>
      <c r="G134" s="42"/>
      <c r="H134" s="42"/>
      <c r="I134" s="42"/>
      <c r="K134" s="42">
        <f>SUM(Table1[[#This Row],[MOA Areawide General Fund]:[COVID/FEMA Response Federal Aid]])</f>
        <v>0</v>
      </c>
      <c r="M134" s="41" t="s">
        <v>171</v>
      </c>
      <c r="N134" s="41">
        <v>401800</v>
      </c>
      <c r="O134" s="41" t="s">
        <v>174</v>
      </c>
      <c r="P134" s="41" t="s">
        <v>173</v>
      </c>
      <c r="Q134" s="41"/>
      <c r="R134" s="41"/>
      <c r="S134" s="41"/>
    </row>
    <row r="135" spans="1:19" ht="25.5" x14ac:dyDescent="0.25">
      <c r="A135" s="41">
        <v>2022</v>
      </c>
      <c r="B135" s="46">
        <v>44694</v>
      </c>
      <c r="C135" s="41" t="s">
        <v>265</v>
      </c>
      <c r="D135" s="41" t="s">
        <v>134</v>
      </c>
      <c r="E135" s="41" t="s">
        <v>175</v>
      </c>
      <c r="F135" s="42"/>
      <c r="G135" s="50">
        <v>-788379</v>
      </c>
      <c r="H135" s="42"/>
      <c r="I135" s="42"/>
      <c r="K135" s="42">
        <f>SUM(Table1[[#This Row],[MOA Areawide General Fund]:[COVID/FEMA Response Federal Aid]])</f>
        <v>-788379</v>
      </c>
      <c r="M135" s="41" t="s">
        <v>89</v>
      </c>
      <c r="N135" s="41">
        <v>206000</v>
      </c>
      <c r="O135" s="41" t="s">
        <v>145</v>
      </c>
      <c r="P135" s="41" t="s">
        <v>221</v>
      </c>
      <c r="Q135" s="41"/>
      <c r="R135" s="41"/>
      <c r="S135" s="41"/>
    </row>
    <row r="136" spans="1:19" ht="51" x14ac:dyDescent="0.25">
      <c r="A136" s="43">
        <v>2022</v>
      </c>
      <c r="B136" s="46">
        <v>44743</v>
      </c>
      <c r="C136" s="49" t="s">
        <v>264</v>
      </c>
      <c r="D136" s="41" t="s">
        <v>337</v>
      </c>
      <c r="E136" s="49" t="s">
        <v>235</v>
      </c>
      <c r="F136" s="42"/>
      <c r="G136" s="42"/>
      <c r="H136" s="42"/>
      <c r="I136" s="42"/>
      <c r="J136" s="42">
        <v>4584.63</v>
      </c>
      <c r="K136" s="42">
        <f>SUM(Table1[[#This Row],[MOA Areawide General Fund]:[COVID/FEMA Response Federal Aid]])</f>
        <v>4584.63</v>
      </c>
      <c r="L136" s="49"/>
      <c r="M136" s="43"/>
      <c r="N136" s="41"/>
      <c r="O136" s="41" t="s">
        <v>228</v>
      </c>
      <c r="P136" s="41"/>
      <c r="Q136" s="41"/>
      <c r="R136" s="41"/>
      <c r="S136" s="41"/>
    </row>
    <row r="137" spans="1:19" ht="51" x14ac:dyDescent="0.25">
      <c r="A137" s="43">
        <v>2022</v>
      </c>
      <c r="B137" s="46">
        <v>44744</v>
      </c>
      <c r="C137" s="49" t="s">
        <v>264</v>
      </c>
      <c r="D137" s="41" t="s">
        <v>134</v>
      </c>
      <c r="E137" s="49" t="s">
        <v>378</v>
      </c>
      <c r="F137" s="42"/>
      <c r="G137" s="42"/>
      <c r="H137" s="42"/>
      <c r="I137" s="42"/>
      <c r="K137" s="42">
        <f>SUM(Table1[[#This Row],[MOA Areawide General Fund]:[COVID/FEMA Response Federal Aid]])</f>
        <v>0</v>
      </c>
      <c r="L137" s="49"/>
      <c r="M137" s="43"/>
      <c r="N137" s="41"/>
      <c r="O137" s="41" t="s">
        <v>228</v>
      </c>
      <c r="P137" s="41" t="s">
        <v>252</v>
      </c>
      <c r="Q137" s="41"/>
      <c r="R137" s="41"/>
      <c r="S137" s="41"/>
    </row>
    <row r="138" spans="1:19" ht="51" x14ac:dyDescent="0.25">
      <c r="A138" s="41">
        <v>2022</v>
      </c>
      <c r="B138" s="46">
        <v>44768</v>
      </c>
      <c r="C138" s="49" t="s">
        <v>265</v>
      </c>
      <c r="D138" s="41" t="s">
        <v>134</v>
      </c>
      <c r="E138" s="49" t="s">
        <v>186</v>
      </c>
      <c r="F138" s="42"/>
      <c r="G138" s="50"/>
      <c r="H138" s="42"/>
      <c r="I138" s="42"/>
      <c r="K138" s="42">
        <f>SUM(Table1[[#This Row],[MOA Areawide General Fund]:[COVID/FEMA Response Federal Aid]])</f>
        <v>0</v>
      </c>
      <c r="L138" s="49"/>
      <c r="M138" s="41" t="s">
        <v>184</v>
      </c>
      <c r="N138" s="41">
        <v>206000</v>
      </c>
      <c r="O138" s="41" t="s">
        <v>188</v>
      </c>
      <c r="P138" s="41" t="s">
        <v>185</v>
      </c>
      <c r="Q138" s="41"/>
      <c r="R138" s="41"/>
      <c r="S138" s="41"/>
    </row>
    <row r="139" spans="1:19" ht="51" x14ac:dyDescent="0.25">
      <c r="A139" s="41">
        <v>2022</v>
      </c>
      <c r="B139" s="46">
        <v>44768</v>
      </c>
      <c r="C139" s="61" t="s">
        <v>265</v>
      </c>
      <c r="D139" s="41" t="s">
        <v>134</v>
      </c>
      <c r="E139" s="61" t="s">
        <v>218</v>
      </c>
      <c r="F139" s="42"/>
      <c r="G139" s="50"/>
      <c r="H139" s="42"/>
      <c r="I139" s="48"/>
      <c r="K139" s="42">
        <f>SUM(Table1[[#This Row],[MOA Areawide General Fund]:[COVID/FEMA Response Federal Aid]])</f>
        <v>0</v>
      </c>
      <c r="L139" s="61"/>
      <c r="M139" s="41" t="s">
        <v>184</v>
      </c>
      <c r="N139" s="41">
        <v>206000</v>
      </c>
      <c r="O139" s="41" t="s">
        <v>188</v>
      </c>
      <c r="P139" s="41" t="s">
        <v>185</v>
      </c>
      <c r="Q139" s="41"/>
      <c r="R139" s="41"/>
      <c r="S139" s="41"/>
    </row>
    <row r="140" spans="1:19" ht="51" x14ac:dyDescent="0.25">
      <c r="A140" s="41">
        <v>2022</v>
      </c>
      <c r="B140" s="46">
        <v>44768</v>
      </c>
      <c r="C140" s="61" t="s">
        <v>265</v>
      </c>
      <c r="D140" s="41" t="s">
        <v>134</v>
      </c>
      <c r="E140" s="61" t="s">
        <v>187</v>
      </c>
      <c r="F140" s="42"/>
      <c r="G140" s="50"/>
      <c r="H140" s="42"/>
      <c r="I140" s="48"/>
      <c r="K140" s="42">
        <f>SUM(Table1[[#This Row],[MOA Areawide General Fund]:[COVID/FEMA Response Federal Aid]])</f>
        <v>0</v>
      </c>
      <c r="L140" s="61"/>
      <c r="M140" s="41" t="s">
        <v>184</v>
      </c>
      <c r="N140" s="41">
        <v>206000</v>
      </c>
      <c r="O140" s="41" t="s">
        <v>188</v>
      </c>
      <c r="P140" s="41" t="s">
        <v>185</v>
      </c>
      <c r="Q140" s="41"/>
      <c r="R140" s="41"/>
      <c r="S140" s="41"/>
    </row>
    <row r="141" spans="1:19" ht="51" x14ac:dyDescent="0.25">
      <c r="A141" s="41">
        <v>2022</v>
      </c>
      <c r="B141" s="46">
        <v>44768</v>
      </c>
      <c r="C141" s="49" t="s">
        <v>266</v>
      </c>
      <c r="D141" s="41" t="s">
        <v>345</v>
      </c>
      <c r="E141" s="49" t="s">
        <v>183</v>
      </c>
      <c r="F141" s="42"/>
      <c r="G141" s="50"/>
      <c r="H141" s="42"/>
      <c r="I141" s="48"/>
      <c r="K141" s="42">
        <f>SUM(Table1[[#This Row],[MOA Areawide General Fund]:[COVID/FEMA Response Federal Aid]])</f>
        <v>0</v>
      </c>
      <c r="L141" s="49" t="s">
        <v>323</v>
      </c>
      <c r="M141" s="41" t="s">
        <v>184</v>
      </c>
      <c r="N141" s="41">
        <v>206000</v>
      </c>
      <c r="O141" s="41" t="s">
        <v>188</v>
      </c>
      <c r="P141" s="41" t="s">
        <v>185</v>
      </c>
      <c r="Q141" s="41"/>
      <c r="R141" s="41"/>
      <c r="S141" s="41"/>
    </row>
    <row r="142" spans="1:19" ht="38.25" x14ac:dyDescent="0.25">
      <c r="A142" s="43">
        <v>2022</v>
      </c>
      <c r="B142" s="46">
        <v>44806</v>
      </c>
      <c r="C142" s="49" t="s">
        <v>267</v>
      </c>
      <c r="D142" s="41" t="s">
        <v>257</v>
      </c>
      <c r="E142" s="49" t="s">
        <v>412</v>
      </c>
      <c r="F142" s="42"/>
      <c r="G142" s="50"/>
      <c r="H142" s="42"/>
      <c r="I142" s="48"/>
      <c r="K142" s="42"/>
      <c r="L142" s="49"/>
      <c r="M142" s="43" t="s">
        <v>413</v>
      </c>
      <c r="N142" s="41">
        <v>206000</v>
      </c>
      <c r="O142" s="41" t="s">
        <v>145</v>
      </c>
      <c r="P142" s="41" t="s">
        <v>414</v>
      </c>
      <c r="Q142" s="41"/>
      <c r="R142" s="41"/>
      <c r="S142" s="41"/>
    </row>
    <row r="143" spans="1:19" ht="51" x14ac:dyDescent="0.25">
      <c r="A143" s="41">
        <v>2022</v>
      </c>
      <c r="B143" s="46">
        <v>44830</v>
      </c>
      <c r="C143" s="41" t="s">
        <v>267</v>
      </c>
      <c r="D143" s="41" t="s">
        <v>257</v>
      </c>
      <c r="E143" s="41" t="s">
        <v>192</v>
      </c>
      <c r="F143" s="42"/>
      <c r="G143" s="42"/>
      <c r="H143" s="42"/>
      <c r="I143" s="48"/>
      <c r="K143" s="42">
        <f>SUM(Table1[[#This Row],[MOA Areawide General Fund]:[COVID/FEMA Response Federal Aid]])</f>
        <v>0</v>
      </c>
      <c r="L143" s="41" t="s">
        <v>328</v>
      </c>
      <c r="M143" s="41" t="s">
        <v>177</v>
      </c>
      <c r="N143" s="41">
        <v>206000</v>
      </c>
      <c r="O143" s="41" t="s">
        <v>145</v>
      </c>
      <c r="P143" s="41" t="s">
        <v>189</v>
      </c>
      <c r="Q143" s="41"/>
      <c r="R143" s="41"/>
      <c r="S143" s="41"/>
    </row>
    <row r="144" spans="1:19" ht="38.25" x14ac:dyDescent="0.25">
      <c r="A144" s="43">
        <v>2022</v>
      </c>
      <c r="B144" s="46">
        <v>44830</v>
      </c>
      <c r="C144" s="41" t="s">
        <v>267</v>
      </c>
      <c r="D144" s="41" t="s">
        <v>257</v>
      </c>
      <c r="E144" s="49" t="s">
        <v>409</v>
      </c>
      <c r="F144" s="42"/>
      <c r="G144" s="42"/>
      <c r="H144" s="42"/>
      <c r="I144" s="48"/>
      <c r="K144" s="42">
        <v>0</v>
      </c>
      <c r="L144" s="41" t="s">
        <v>415</v>
      </c>
      <c r="M144" s="43" t="s">
        <v>405</v>
      </c>
      <c r="N144" s="41">
        <v>206000</v>
      </c>
      <c r="O144" s="41" t="s">
        <v>145</v>
      </c>
      <c r="P144" s="41" t="s">
        <v>406</v>
      </c>
      <c r="Q144" s="41"/>
      <c r="R144" s="41"/>
      <c r="S144" s="41"/>
    </row>
    <row r="145" spans="1:19" ht="51" x14ac:dyDescent="0.25">
      <c r="A145" s="43">
        <v>2022</v>
      </c>
      <c r="B145" s="46">
        <v>44830</v>
      </c>
      <c r="C145" s="41" t="s">
        <v>267</v>
      </c>
      <c r="D145" s="41" t="s">
        <v>257</v>
      </c>
      <c r="E145" s="49" t="s">
        <v>407</v>
      </c>
      <c r="F145" s="42"/>
      <c r="G145" s="42"/>
      <c r="H145" s="42"/>
      <c r="I145" s="48"/>
      <c r="K145" s="42">
        <v>0</v>
      </c>
      <c r="L145" s="41" t="s">
        <v>416</v>
      </c>
      <c r="M145" s="43" t="s">
        <v>408</v>
      </c>
      <c r="N145" s="41">
        <v>206000</v>
      </c>
      <c r="O145" s="41" t="s">
        <v>145</v>
      </c>
      <c r="P145" s="41"/>
      <c r="Q145" s="41"/>
      <c r="R145" s="41"/>
      <c r="S145" s="41"/>
    </row>
    <row r="146" spans="1:19" ht="51" x14ac:dyDescent="0.25">
      <c r="A146" s="43">
        <v>2022</v>
      </c>
      <c r="B146" s="46">
        <v>44830</v>
      </c>
      <c r="C146" s="41" t="s">
        <v>267</v>
      </c>
      <c r="D146" s="41" t="s">
        <v>257</v>
      </c>
      <c r="E146" s="49" t="s">
        <v>410</v>
      </c>
      <c r="F146" s="42"/>
      <c r="G146" s="42"/>
      <c r="H146" s="42"/>
      <c r="I146" s="48"/>
      <c r="K146" s="42">
        <v>0</v>
      </c>
      <c r="L146" s="41" t="s">
        <v>417</v>
      </c>
      <c r="M146" s="43" t="s">
        <v>411</v>
      </c>
      <c r="N146" s="41">
        <v>206000</v>
      </c>
      <c r="O146" s="41" t="s">
        <v>145</v>
      </c>
      <c r="P146" s="41"/>
      <c r="Q146" s="41"/>
      <c r="R146" s="41"/>
      <c r="S146" s="41"/>
    </row>
    <row r="147" spans="1:19" ht="42.75" customHeight="1" x14ac:dyDescent="0.25">
      <c r="A147" s="43">
        <v>2022</v>
      </c>
      <c r="B147" s="46">
        <v>44830</v>
      </c>
      <c r="C147" s="41" t="s">
        <v>267</v>
      </c>
      <c r="D147" s="41" t="s">
        <v>257</v>
      </c>
      <c r="E147" s="49" t="s">
        <v>192</v>
      </c>
      <c r="F147" s="42"/>
      <c r="G147" s="42"/>
      <c r="H147" s="42"/>
      <c r="I147" s="48"/>
      <c r="K147" s="42">
        <v>0</v>
      </c>
      <c r="L147" s="41" t="s">
        <v>328</v>
      </c>
      <c r="M147" s="43" t="s">
        <v>177</v>
      </c>
      <c r="N147" s="41">
        <v>206000</v>
      </c>
      <c r="O147" s="41" t="s">
        <v>145</v>
      </c>
      <c r="P147" s="41" t="s">
        <v>189</v>
      </c>
      <c r="Q147" s="41"/>
      <c r="R147" s="41"/>
      <c r="S147" s="41"/>
    </row>
    <row r="148" spans="1:19" ht="42.75" customHeight="1" x14ac:dyDescent="0.25">
      <c r="A148" s="41">
        <v>2022</v>
      </c>
      <c r="B148" s="46">
        <v>44845</v>
      </c>
      <c r="C148" s="49" t="s">
        <v>265</v>
      </c>
      <c r="D148" s="41" t="s">
        <v>134</v>
      </c>
      <c r="E148" s="49" t="s">
        <v>178</v>
      </c>
      <c r="F148" s="42"/>
      <c r="G148" s="42">
        <v>1102500</v>
      </c>
      <c r="H148" s="42"/>
      <c r="I148" s="42"/>
      <c r="K148" s="42">
        <f>SUM(Table1[[#This Row],[MOA Areawide General Fund]:[COVID/FEMA Response Federal Aid]])</f>
        <v>1102500</v>
      </c>
      <c r="L148" s="49"/>
      <c r="M148" s="41" t="s">
        <v>194</v>
      </c>
      <c r="N148" s="41">
        <v>206000</v>
      </c>
      <c r="O148" s="41" t="s">
        <v>179</v>
      </c>
      <c r="P148" s="49"/>
      <c r="Q148" s="41"/>
      <c r="R148" s="41"/>
      <c r="S148" s="41"/>
    </row>
    <row r="149" spans="1:19" ht="76.5" x14ac:dyDescent="0.25">
      <c r="A149" s="41">
        <v>2022</v>
      </c>
      <c r="B149" s="46">
        <v>44845</v>
      </c>
      <c r="C149" s="41" t="s">
        <v>265</v>
      </c>
      <c r="D149" s="41" t="s">
        <v>134</v>
      </c>
      <c r="E149" s="49" t="s">
        <v>418</v>
      </c>
      <c r="F149" s="42"/>
      <c r="G149" s="42"/>
      <c r="H149" s="42"/>
      <c r="I149" s="48"/>
      <c r="K149" s="42">
        <f>SUM(Table1[[#This Row],[MOA Areawide General Fund]:[COVID/FEMA Response Federal Aid]])</f>
        <v>0</v>
      </c>
      <c r="L149" s="49"/>
      <c r="M149" s="41" t="s">
        <v>194</v>
      </c>
      <c r="N149" s="41">
        <v>206000</v>
      </c>
      <c r="O149" s="41" t="s">
        <v>179</v>
      </c>
      <c r="P149" s="49" t="s">
        <v>182</v>
      </c>
      <c r="Q149" s="41"/>
      <c r="R149" s="41"/>
      <c r="S149" s="41"/>
    </row>
    <row r="150" spans="1:19" ht="38.25" x14ac:dyDescent="0.25">
      <c r="A150" s="41">
        <v>2022</v>
      </c>
      <c r="B150" s="46">
        <v>44845</v>
      </c>
      <c r="C150" s="41" t="s">
        <v>265</v>
      </c>
      <c r="D150" s="41" t="s">
        <v>134</v>
      </c>
      <c r="E150" s="41" t="s">
        <v>191</v>
      </c>
      <c r="F150" s="42"/>
      <c r="G150" s="42"/>
      <c r="H150" s="42"/>
      <c r="I150" s="42"/>
      <c r="K150" s="42">
        <f>SUM(Table1[[#This Row],[MOA Areawide General Fund]:[COVID/FEMA Response Federal Aid]])</f>
        <v>0</v>
      </c>
      <c r="L150" s="41" t="s">
        <v>329</v>
      </c>
      <c r="M150" s="41" t="s">
        <v>115</v>
      </c>
      <c r="N150" s="41">
        <v>206000</v>
      </c>
      <c r="O150" s="41" t="s">
        <v>145</v>
      </c>
      <c r="P150" s="41"/>
      <c r="Q150" s="41"/>
      <c r="R150" s="41"/>
      <c r="S150" s="41"/>
    </row>
    <row r="151" spans="1:19" ht="51" x14ac:dyDescent="0.25">
      <c r="A151" s="41">
        <v>2022</v>
      </c>
      <c r="B151" s="46">
        <v>44845</v>
      </c>
      <c r="C151" s="41" t="s">
        <v>265</v>
      </c>
      <c r="D151" s="41" t="s">
        <v>134</v>
      </c>
      <c r="E151" s="41" t="s">
        <v>190</v>
      </c>
      <c r="F151" s="42"/>
      <c r="G151" s="42"/>
      <c r="H151" s="42"/>
      <c r="I151" s="48"/>
      <c r="K151" s="42">
        <f>SUM(Table1[[#This Row],[MOA Areawide General Fund]:[COVID/FEMA Response Federal Aid]])</f>
        <v>0</v>
      </c>
      <c r="L151" s="41" t="s">
        <v>326</v>
      </c>
      <c r="M151" s="41" t="s">
        <v>116</v>
      </c>
      <c r="N151" s="41">
        <v>206000</v>
      </c>
      <c r="O151" s="41" t="s">
        <v>145</v>
      </c>
      <c r="P151" s="41"/>
      <c r="Q151" s="41"/>
      <c r="R151" s="41"/>
      <c r="S151" s="41"/>
    </row>
    <row r="152" spans="1:19" ht="38.25" x14ac:dyDescent="0.25">
      <c r="A152" s="41">
        <v>2022</v>
      </c>
      <c r="B152" s="46">
        <v>44845</v>
      </c>
      <c r="C152" s="49" t="s">
        <v>265</v>
      </c>
      <c r="D152" s="41" t="s">
        <v>134</v>
      </c>
      <c r="E152" s="49" t="s">
        <v>181</v>
      </c>
      <c r="F152" s="42"/>
      <c r="G152" s="42"/>
      <c r="H152" s="42"/>
      <c r="I152" s="42"/>
      <c r="K152" s="42">
        <f>SUM(Table1[[#This Row],[MOA Areawide General Fund]:[COVID/FEMA Response Federal Aid]])</f>
        <v>0</v>
      </c>
      <c r="L152" s="49"/>
      <c r="M152" s="41" t="s">
        <v>194</v>
      </c>
      <c r="N152" s="41">
        <v>206000</v>
      </c>
      <c r="O152" s="41" t="s">
        <v>145</v>
      </c>
      <c r="P152" s="49" t="s">
        <v>180</v>
      </c>
      <c r="Q152" s="41"/>
      <c r="R152" s="41"/>
      <c r="S152" s="41"/>
    </row>
    <row r="153" spans="1:19" ht="38.25" x14ac:dyDescent="0.25">
      <c r="A153" s="41">
        <v>2022</v>
      </c>
      <c r="B153" s="46">
        <v>44845</v>
      </c>
      <c r="C153" s="41" t="s">
        <v>265</v>
      </c>
      <c r="D153" s="41" t="s">
        <v>134</v>
      </c>
      <c r="E153" s="41" t="s">
        <v>193</v>
      </c>
      <c r="F153" s="42"/>
      <c r="G153" s="42"/>
      <c r="H153" s="42"/>
      <c r="I153" s="42"/>
      <c r="K153" s="42">
        <f>SUM(Table1[[#This Row],[MOA Areawide General Fund]:[COVID/FEMA Response Federal Aid]])</f>
        <v>0</v>
      </c>
      <c r="L153" s="41" t="s">
        <v>329</v>
      </c>
      <c r="M153" s="41" t="s">
        <v>117</v>
      </c>
      <c r="N153" s="41">
        <v>206000</v>
      </c>
      <c r="O153" s="41" t="s">
        <v>145</v>
      </c>
      <c r="P153" s="41"/>
      <c r="Q153" s="41"/>
      <c r="R153" s="41"/>
      <c r="S153" s="41"/>
    </row>
    <row r="154" spans="1:19" ht="38.25" x14ac:dyDescent="0.25">
      <c r="A154" s="41">
        <v>2022</v>
      </c>
      <c r="B154" s="46">
        <v>44859</v>
      </c>
      <c r="C154" s="41" t="s">
        <v>265</v>
      </c>
      <c r="D154" s="41" t="s">
        <v>134</v>
      </c>
      <c r="E154" s="41" t="s">
        <v>195</v>
      </c>
      <c r="F154" s="42"/>
      <c r="G154" s="50">
        <v>1634252</v>
      </c>
      <c r="H154" s="42"/>
      <c r="I154" s="48"/>
      <c r="K154" s="42">
        <f>SUM(Table1[[#This Row],[MOA Areawide General Fund]:[COVID/FEMA Response Federal Aid]])</f>
        <v>1634252</v>
      </c>
      <c r="L154" s="41" t="s">
        <v>326</v>
      </c>
      <c r="M154" s="41" t="s">
        <v>118</v>
      </c>
      <c r="N154" s="41">
        <v>206000</v>
      </c>
      <c r="O154" s="41" t="s">
        <v>179</v>
      </c>
      <c r="P154" s="41"/>
      <c r="Q154" s="41"/>
      <c r="R154" s="41"/>
      <c r="S154" s="41"/>
    </row>
    <row r="155" spans="1:19" ht="51" x14ac:dyDescent="0.25">
      <c r="A155" s="43">
        <v>2022</v>
      </c>
      <c r="B155" s="46">
        <v>44887</v>
      </c>
      <c r="C155" s="41" t="s">
        <v>266</v>
      </c>
      <c r="D155" s="41" t="s">
        <v>1</v>
      </c>
      <c r="E155" s="49" t="s">
        <v>350</v>
      </c>
      <c r="F155" s="42"/>
      <c r="G155" s="50"/>
      <c r="H155" s="42"/>
      <c r="I155" s="48"/>
      <c r="K155" s="42">
        <f>SUM(Table1[[#This Row],[MOA Areawide General Fund]:[COVID/FEMA Response Federal Aid]])</f>
        <v>0</v>
      </c>
      <c r="M155" s="43" t="s">
        <v>351</v>
      </c>
      <c r="N155" s="41"/>
      <c r="O155" s="41"/>
      <c r="P155" s="41"/>
      <c r="Q155" s="41"/>
      <c r="R155" s="41"/>
      <c r="S155" s="41"/>
    </row>
    <row r="156" spans="1:19" ht="51" x14ac:dyDescent="0.25">
      <c r="A156" s="41">
        <v>2022</v>
      </c>
      <c r="B156" s="46">
        <v>44915</v>
      </c>
      <c r="C156" s="41" t="s">
        <v>266</v>
      </c>
      <c r="D156" s="41" t="s">
        <v>1</v>
      </c>
      <c r="E156" s="49" t="s">
        <v>346</v>
      </c>
      <c r="F156" s="42"/>
      <c r="G156" s="50"/>
      <c r="H156" s="42"/>
      <c r="I156" s="48"/>
      <c r="K156" s="42">
        <f>SUM(Table1[[#This Row],[MOA Areawide General Fund]:[COVID/FEMA Response Federal Aid]])</f>
        <v>0</v>
      </c>
      <c r="M156" s="41" t="s">
        <v>347</v>
      </c>
      <c r="N156" s="41"/>
      <c r="O156" s="41"/>
      <c r="P156" s="41"/>
      <c r="Q156" s="41"/>
      <c r="R156" s="41"/>
      <c r="S156" s="41"/>
    </row>
    <row r="157" spans="1:19" ht="25.5" x14ac:dyDescent="0.25">
      <c r="A157" s="41">
        <v>2023</v>
      </c>
      <c r="B157" s="46">
        <v>44936</v>
      </c>
      <c r="C157" s="41" t="s">
        <v>266</v>
      </c>
      <c r="D157" s="41" t="s">
        <v>1</v>
      </c>
      <c r="E157" s="49" t="s">
        <v>348</v>
      </c>
      <c r="F157" s="42"/>
      <c r="G157" s="50"/>
      <c r="H157" s="42"/>
      <c r="I157" s="48"/>
      <c r="K157" s="42">
        <f>SUM(Table1[[#This Row],[MOA Areawide General Fund]:[COVID/FEMA Response Federal Aid]])</f>
        <v>0</v>
      </c>
      <c r="M157" s="41" t="s">
        <v>349</v>
      </c>
      <c r="N157" s="41"/>
      <c r="O157" s="41"/>
      <c r="P157" s="41"/>
      <c r="Q157" s="41"/>
      <c r="R157" s="41"/>
      <c r="S157" s="41"/>
    </row>
    <row r="158" spans="1:19" ht="38.25" x14ac:dyDescent="0.25">
      <c r="A158" s="41">
        <v>2023</v>
      </c>
      <c r="B158" s="46">
        <v>44992</v>
      </c>
      <c r="C158" s="41" t="s">
        <v>265</v>
      </c>
      <c r="D158" s="41" t="s">
        <v>337</v>
      </c>
      <c r="E158" s="41" t="s">
        <v>208</v>
      </c>
      <c r="F158" s="42"/>
      <c r="G158" s="63">
        <v>25000</v>
      </c>
      <c r="H158" s="42"/>
      <c r="I158" s="48"/>
      <c r="K158" s="42">
        <f>SUM(Table1[[#This Row],[MOA Areawide General Fund]:[COVID/FEMA Response Federal Aid]])</f>
        <v>25000</v>
      </c>
      <c r="M158" s="41" t="s">
        <v>207</v>
      </c>
      <c r="N158" s="41">
        <v>206000</v>
      </c>
      <c r="O158" s="41" t="s">
        <v>198</v>
      </c>
      <c r="P158" s="41"/>
      <c r="Q158" s="41"/>
      <c r="R158" s="41"/>
      <c r="S158" s="41"/>
    </row>
    <row r="159" spans="1:19" ht="38.25" x14ac:dyDescent="0.25">
      <c r="A159" s="41">
        <v>2023</v>
      </c>
      <c r="B159" s="46">
        <v>44992</v>
      </c>
      <c r="C159" s="41" t="s">
        <v>265</v>
      </c>
      <c r="D159" s="49" t="s">
        <v>134</v>
      </c>
      <c r="E159" s="49" t="s">
        <v>209</v>
      </c>
      <c r="G159" s="63">
        <v>200000</v>
      </c>
      <c r="I159" s="48"/>
      <c r="J159" s="41"/>
      <c r="K159" s="64">
        <f>SUM(Table1[[#This Row],[MOA Areawide General Fund]:[COVID/FEMA Response Federal Aid]])</f>
        <v>200000</v>
      </c>
      <c r="L159" s="49" t="s">
        <v>330</v>
      </c>
      <c r="M159" s="41" t="s">
        <v>207</v>
      </c>
      <c r="N159" s="41">
        <v>206000</v>
      </c>
      <c r="O159" s="41" t="s">
        <v>198</v>
      </c>
      <c r="P159" s="41"/>
      <c r="Q159" s="41"/>
      <c r="R159" s="41"/>
      <c r="S159" s="41"/>
    </row>
    <row r="160" spans="1:19" ht="38.25" x14ac:dyDescent="0.25">
      <c r="A160" s="41">
        <v>2023</v>
      </c>
      <c r="B160" s="46">
        <v>44992</v>
      </c>
      <c r="C160" s="41" t="s">
        <v>265</v>
      </c>
      <c r="D160" s="41" t="s">
        <v>134</v>
      </c>
      <c r="E160" s="41" t="s">
        <v>211</v>
      </c>
      <c r="F160" s="42"/>
      <c r="G160" s="63">
        <v>628600</v>
      </c>
      <c r="H160" s="42"/>
      <c r="I160" s="48"/>
      <c r="K160" s="42">
        <f>SUM(Table1[[#This Row],[MOA Areawide General Fund]:[COVID/FEMA Response Federal Aid]])</f>
        <v>628600</v>
      </c>
      <c r="L160" s="41" t="s">
        <v>331</v>
      </c>
      <c r="M160" s="41" t="s">
        <v>207</v>
      </c>
      <c r="N160" s="41">
        <v>206000</v>
      </c>
      <c r="O160" s="41" t="s">
        <v>198</v>
      </c>
      <c r="P160" s="41"/>
      <c r="Q160" s="41"/>
      <c r="R160" s="41"/>
      <c r="S160" s="41"/>
    </row>
    <row r="161" spans="1:19" ht="38.25" x14ac:dyDescent="0.25">
      <c r="A161" s="41">
        <v>2023</v>
      </c>
      <c r="B161" s="46">
        <v>44992</v>
      </c>
      <c r="C161" s="41" t="s">
        <v>265</v>
      </c>
      <c r="D161" s="41" t="s">
        <v>134</v>
      </c>
      <c r="E161" s="41" t="s">
        <v>210</v>
      </c>
      <c r="F161" s="42"/>
      <c r="G161" s="63">
        <v>797922</v>
      </c>
      <c r="H161" s="42"/>
      <c r="I161" s="42"/>
      <c r="K161" s="42">
        <f>SUM(Table1[[#This Row],[MOA Areawide General Fund]:[COVID/FEMA Response Federal Aid]])</f>
        <v>797922</v>
      </c>
      <c r="L161" s="41" t="s">
        <v>332</v>
      </c>
      <c r="M161" s="41" t="s">
        <v>207</v>
      </c>
      <c r="N161" s="41">
        <v>206000</v>
      </c>
      <c r="O161" s="41" t="s">
        <v>198</v>
      </c>
      <c r="P161" s="41"/>
      <c r="Q161" s="41"/>
      <c r="R161" s="41"/>
      <c r="S161" s="41"/>
    </row>
    <row r="162" spans="1:19" ht="38.25" x14ac:dyDescent="0.25">
      <c r="A162" s="41">
        <v>2023</v>
      </c>
      <c r="B162" s="46">
        <v>44992</v>
      </c>
      <c r="C162" s="41" t="s">
        <v>265</v>
      </c>
      <c r="D162" s="41" t="s">
        <v>134</v>
      </c>
      <c r="E162" s="41" t="s">
        <v>212</v>
      </c>
      <c r="F162" s="42"/>
      <c r="G162" s="63">
        <v>1323789</v>
      </c>
      <c r="H162" s="42"/>
      <c r="I162" s="48"/>
      <c r="K162" s="42">
        <f>SUM(Table1[[#This Row],[MOA Areawide General Fund]:[COVID/FEMA Response Federal Aid]])</f>
        <v>1323789</v>
      </c>
      <c r="L162" s="41" t="s">
        <v>333</v>
      </c>
      <c r="M162" s="41" t="s">
        <v>207</v>
      </c>
      <c r="N162" s="41">
        <v>206000</v>
      </c>
      <c r="O162" s="41" t="s">
        <v>198</v>
      </c>
      <c r="P162" s="41"/>
      <c r="Q162" s="41"/>
      <c r="R162" s="41"/>
      <c r="S162" s="41"/>
    </row>
    <row r="163" spans="1:19" ht="38.25" x14ac:dyDescent="0.25">
      <c r="A163" s="41">
        <v>2023</v>
      </c>
      <c r="B163" s="46">
        <v>44992</v>
      </c>
      <c r="C163" s="41" t="s">
        <v>265</v>
      </c>
      <c r="D163" s="41" t="s">
        <v>134</v>
      </c>
      <c r="E163" s="41" t="s">
        <v>213</v>
      </c>
      <c r="F163" s="42"/>
      <c r="G163" s="42">
        <v>2003891.73</v>
      </c>
      <c r="H163" s="42"/>
      <c r="I163" s="48"/>
      <c r="K163" s="42">
        <f>SUM(Table1[[#This Row],[MOA Areawide General Fund]:[COVID/FEMA Response Federal Aid]])</f>
        <v>2003891.73</v>
      </c>
      <c r="L163" s="41" t="s">
        <v>334</v>
      </c>
      <c r="M163" s="41" t="s">
        <v>207</v>
      </c>
      <c r="N163" s="41">
        <v>206000</v>
      </c>
      <c r="O163" s="41" t="s">
        <v>198</v>
      </c>
      <c r="P163" s="41"/>
      <c r="Q163" s="41"/>
      <c r="R163" s="41"/>
      <c r="S163" s="41"/>
    </row>
    <row r="164" spans="1:19" ht="38.25" x14ac:dyDescent="0.25">
      <c r="A164" s="41">
        <v>2023</v>
      </c>
      <c r="B164" s="46">
        <v>44901</v>
      </c>
      <c r="C164" s="41" t="s">
        <v>265</v>
      </c>
      <c r="D164" s="41" t="s">
        <v>134</v>
      </c>
      <c r="E164" s="49" t="s">
        <v>201</v>
      </c>
      <c r="F164" s="42"/>
      <c r="G164" s="65">
        <v>400000</v>
      </c>
      <c r="H164" s="48"/>
      <c r="I164" s="48"/>
      <c r="J164" s="48"/>
      <c r="K164" s="48">
        <f>SUM(Table1[[#This Row],[MOA Areawide General Fund]:[COVID/FEMA Response Federal Aid]])</f>
        <v>400000</v>
      </c>
      <c r="L164" s="49"/>
      <c r="M164" s="41" t="s">
        <v>206</v>
      </c>
      <c r="N164" s="41">
        <v>206000</v>
      </c>
      <c r="O164" s="41" t="s">
        <v>176</v>
      </c>
      <c r="P164" s="41"/>
      <c r="Q164" s="41"/>
      <c r="R164" s="41"/>
      <c r="S164" s="41"/>
    </row>
    <row r="165" spans="1:19" ht="38.25" x14ac:dyDescent="0.25">
      <c r="A165" s="41">
        <v>2023</v>
      </c>
      <c r="B165" s="46">
        <v>44901</v>
      </c>
      <c r="C165" s="41" t="s">
        <v>265</v>
      </c>
      <c r="D165" s="41" t="s">
        <v>134</v>
      </c>
      <c r="E165" s="41" t="s">
        <v>199</v>
      </c>
      <c r="F165" s="42"/>
      <c r="G165" s="65">
        <v>445000</v>
      </c>
      <c r="H165" s="48"/>
      <c r="I165" s="48"/>
      <c r="J165" s="48"/>
      <c r="K165" s="48">
        <f>SUM(Table1[[#This Row],[MOA Areawide General Fund]:[COVID/FEMA Response Federal Aid]])</f>
        <v>445000</v>
      </c>
      <c r="M165" s="41" t="s">
        <v>206</v>
      </c>
      <c r="N165" s="41">
        <v>206000</v>
      </c>
      <c r="O165" s="41" t="s">
        <v>176</v>
      </c>
      <c r="P165" s="41"/>
      <c r="Q165" s="41"/>
      <c r="R165" s="41"/>
      <c r="S165" s="41"/>
    </row>
    <row r="166" spans="1:19" ht="38.25" x14ac:dyDescent="0.25">
      <c r="A166" s="41">
        <v>2023</v>
      </c>
      <c r="B166" s="46">
        <v>45041</v>
      </c>
      <c r="C166" s="41" t="s">
        <v>265</v>
      </c>
      <c r="D166" s="41" t="s">
        <v>134</v>
      </c>
      <c r="E166" s="49" t="s">
        <v>336</v>
      </c>
      <c r="F166" s="42"/>
      <c r="G166" s="63">
        <v>225000</v>
      </c>
      <c r="H166" s="42"/>
      <c r="I166" s="66"/>
      <c r="K166" s="42">
        <f>SUM(Table1[[#This Row],[MOA Areawide General Fund]:[COVID/FEMA Response Federal Aid]])</f>
        <v>225000</v>
      </c>
      <c r="L166" s="49" t="s">
        <v>335</v>
      </c>
      <c r="M166" s="41" t="s">
        <v>122</v>
      </c>
      <c r="N166" s="67">
        <v>206000</v>
      </c>
      <c r="O166" s="41" t="s">
        <v>198</v>
      </c>
      <c r="P166" s="41" t="s">
        <v>305</v>
      </c>
      <c r="Q166" s="41"/>
      <c r="R166" s="41"/>
      <c r="S166" s="41"/>
    </row>
    <row r="167" spans="1:19" ht="38.25" x14ac:dyDescent="0.25">
      <c r="A167" s="41">
        <v>2023</v>
      </c>
      <c r="B167" s="46">
        <v>44901</v>
      </c>
      <c r="C167" s="41" t="s">
        <v>265</v>
      </c>
      <c r="D167" s="41" t="s">
        <v>134</v>
      </c>
      <c r="E167" s="41" t="s">
        <v>202</v>
      </c>
      <c r="F167" s="42"/>
      <c r="G167" s="65">
        <v>550000</v>
      </c>
      <c r="H167" s="48"/>
      <c r="I167" s="66"/>
      <c r="J167" s="48"/>
      <c r="K167" s="48">
        <f>SUM(Table1[[#This Row],[MOA Areawide General Fund]:[COVID/FEMA Response Federal Aid]])</f>
        <v>550000</v>
      </c>
      <c r="M167" s="41" t="s">
        <v>206</v>
      </c>
      <c r="N167" s="67">
        <v>206000</v>
      </c>
      <c r="O167" s="41" t="s">
        <v>176</v>
      </c>
      <c r="P167" s="41"/>
      <c r="Q167" s="41"/>
      <c r="R167" s="41"/>
      <c r="S167" s="41"/>
    </row>
    <row r="168" spans="1:19" ht="38.25" x14ac:dyDescent="0.25">
      <c r="A168" s="41">
        <v>2023</v>
      </c>
      <c r="B168" s="46">
        <v>45041</v>
      </c>
      <c r="C168" s="41" t="s">
        <v>267</v>
      </c>
      <c r="D168" s="41" t="s">
        <v>257</v>
      </c>
      <c r="E168" s="41" t="s">
        <v>121</v>
      </c>
      <c r="F168" s="42"/>
      <c r="G168" s="63">
        <v>250000</v>
      </c>
      <c r="H168" s="42"/>
      <c r="I168" s="66"/>
      <c r="K168" s="42">
        <f>SUM(Table1[[#This Row],[MOA Areawide General Fund]:[COVID/FEMA Response Federal Aid]])</f>
        <v>250000</v>
      </c>
      <c r="M168" s="41" t="s">
        <v>122</v>
      </c>
      <c r="N168" s="67">
        <v>206000</v>
      </c>
      <c r="O168" s="41" t="s">
        <v>198</v>
      </c>
      <c r="P168" s="41"/>
      <c r="Q168" s="41"/>
      <c r="R168" s="41"/>
      <c r="S168" s="41"/>
    </row>
    <row r="169" spans="1:19" ht="38.25" x14ac:dyDescent="0.25">
      <c r="A169" s="41">
        <v>2023</v>
      </c>
      <c r="B169" s="46">
        <v>44901</v>
      </c>
      <c r="C169" s="41" t="s">
        <v>265</v>
      </c>
      <c r="D169" s="41" t="s">
        <v>358</v>
      </c>
      <c r="E169" s="49" t="s">
        <v>289</v>
      </c>
      <c r="F169" s="42"/>
      <c r="G169" s="63">
        <v>634290</v>
      </c>
      <c r="H169" s="42"/>
      <c r="I169" s="48"/>
      <c r="K169" s="42">
        <f>SUM(Table1[[#This Row],[MOA Areawide General Fund]:[COVID/FEMA Response Federal Aid]])</f>
        <v>634290</v>
      </c>
      <c r="M169" s="41" t="s">
        <v>206</v>
      </c>
      <c r="N169" s="41">
        <v>206000</v>
      </c>
      <c r="O169" s="41" t="s">
        <v>176</v>
      </c>
      <c r="P169" s="41"/>
      <c r="Q169" s="41"/>
      <c r="R169" s="41"/>
      <c r="S169" s="41"/>
    </row>
    <row r="170" spans="1:19" ht="38.25" x14ac:dyDescent="0.25">
      <c r="A170" s="43">
        <v>2023</v>
      </c>
      <c r="B170" s="46">
        <v>44901</v>
      </c>
      <c r="C170" s="41" t="s">
        <v>265</v>
      </c>
      <c r="D170" s="41" t="s">
        <v>337</v>
      </c>
      <c r="E170" s="49" t="s">
        <v>384</v>
      </c>
      <c r="F170" s="42"/>
      <c r="G170" s="48">
        <v>679079</v>
      </c>
      <c r="H170" s="48"/>
      <c r="I170" s="48"/>
      <c r="J170" s="48"/>
      <c r="K170" s="48">
        <f>SUM(Table1[[#This Row],[MOA Areawide General Fund]:[COVID/FEMA Response Federal Aid]])</f>
        <v>679079</v>
      </c>
      <c r="L170" s="49"/>
      <c r="M170" s="41" t="s">
        <v>206</v>
      </c>
      <c r="N170" s="41">
        <v>206000</v>
      </c>
      <c r="O170" s="41" t="s">
        <v>176</v>
      </c>
      <c r="P170" s="41"/>
      <c r="Q170" s="41"/>
      <c r="R170" s="41"/>
      <c r="S170" s="41"/>
    </row>
    <row r="171" spans="1:19" ht="38.25" x14ac:dyDescent="0.25">
      <c r="A171" s="41">
        <v>2023</v>
      </c>
      <c r="B171" s="46">
        <v>44901</v>
      </c>
      <c r="C171" s="41" t="s">
        <v>265</v>
      </c>
      <c r="D171" s="41" t="s">
        <v>359</v>
      </c>
      <c r="E171" s="41" t="s">
        <v>203</v>
      </c>
      <c r="F171" s="42"/>
      <c r="G171" s="68">
        <v>700000</v>
      </c>
      <c r="H171" s="42"/>
      <c r="I171" s="48"/>
      <c r="K171" s="42">
        <f>SUM(Table1[[#This Row],[MOA Areawide General Fund]:[COVID/FEMA Response Federal Aid]])</f>
        <v>700000</v>
      </c>
      <c r="M171" s="41" t="s">
        <v>206</v>
      </c>
      <c r="N171" s="41">
        <v>206000</v>
      </c>
      <c r="O171" s="41" t="s">
        <v>176</v>
      </c>
      <c r="P171" s="41"/>
      <c r="Q171" s="41"/>
      <c r="R171" s="41"/>
      <c r="S171" s="41"/>
    </row>
    <row r="172" spans="1:19" ht="51" x14ac:dyDescent="0.25">
      <c r="A172" s="41">
        <v>2023</v>
      </c>
      <c r="B172" s="46">
        <v>45041</v>
      </c>
      <c r="C172" s="41" t="s">
        <v>267</v>
      </c>
      <c r="D172" s="41" t="s">
        <v>257</v>
      </c>
      <c r="E172" s="41" t="s">
        <v>306</v>
      </c>
      <c r="F172" s="42"/>
      <c r="G172" s="63">
        <v>250000</v>
      </c>
      <c r="H172" s="42"/>
      <c r="I172" s="48"/>
      <c r="K172" s="42">
        <f>SUM(Table1[[#This Row],[MOA Areawide General Fund]:[COVID/FEMA Response Federal Aid]])</f>
        <v>250000</v>
      </c>
      <c r="M172" s="41" t="s">
        <v>122</v>
      </c>
      <c r="N172" s="41">
        <v>206000</v>
      </c>
      <c r="O172" s="41" t="s">
        <v>198</v>
      </c>
      <c r="P172" s="41" t="s">
        <v>305</v>
      </c>
      <c r="Q172" s="41"/>
      <c r="R172" s="41"/>
      <c r="S172" s="41"/>
    </row>
    <row r="173" spans="1:19" ht="38.25" x14ac:dyDescent="0.25">
      <c r="A173" s="41">
        <v>2023</v>
      </c>
      <c r="B173" s="46">
        <v>45041</v>
      </c>
      <c r="C173" s="41" t="s">
        <v>265</v>
      </c>
      <c r="D173" s="41" t="s">
        <v>134</v>
      </c>
      <c r="E173" s="49" t="s">
        <v>197</v>
      </c>
      <c r="F173" s="42"/>
      <c r="G173" s="63">
        <v>326000</v>
      </c>
      <c r="H173" s="42"/>
      <c r="I173" s="48"/>
      <c r="K173" s="42">
        <f>SUM(Table1[[#This Row],[MOA Areawide General Fund]:[COVID/FEMA Response Federal Aid]])</f>
        <v>326000</v>
      </c>
      <c r="L173" s="49"/>
      <c r="M173" s="41" t="s">
        <v>122</v>
      </c>
      <c r="N173" s="41">
        <v>206000</v>
      </c>
      <c r="O173" s="41" t="s">
        <v>198</v>
      </c>
      <c r="P173" s="41"/>
      <c r="Q173" s="41"/>
      <c r="R173" s="41"/>
      <c r="S173" s="41"/>
    </row>
    <row r="174" spans="1:19" ht="38.25" x14ac:dyDescent="0.25">
      <c r="A174" s="41">
        <v>2023</v>
      </c>
      <c r="B174" s="46">
        <v>45041</v>
      </c>
      <c r="C174" s="41" t="s">
        <v>265</v>
      </c>
      <c r="D174" s="41" t="s">
        <v>134</v>
      </c>
      <c r="E174" s="41" t="s">
        <v>308</v>
      </c>
      <c r="F174" s="42"/>
      <c r="G174" s="63">
        <v>330000</v>
      </c>
      <c r="H174" s="42"/>
      <c r="I174" s="66"/>
      <c r="K174" s="42">
        <f>SUM(Table1[[#This Row],[MOA Areawide General Fund]:[COVID/FEMA Response Federal Aid]])</f>
        <v>330000</v>
      </c>
      <c r="M174" s="62" t="s">
        <v>122</v>
      </c>
      <c r="N174" s="62">
        <v>206000</v>
      </c>
      <c r="O174" s="62" t="s">
        <v>198</v>
      </c>
      <c r="P174" s="41" t="s">
        <v>305</v>
      </c>
      <c r="Q174" s="41"/>
      <c r="R174" s="41"/>
      <c r="S174" s="41"/>
    </row>
    <row r="175" spans="1:19" ht="38.25" x14ac:dyDescent="0.25">
      <c r="A175" s="41">
        <v>2023</v>
      </c>
      <c r="B175" s="46">
        <v>45041</v>
      </c>
      <c r="C175" s="41" t="s">
        <v>265</v>
      </c>
      <c r="D175" s="41" t="s">
        <v>134</v>
      </c>
      <c r="E175" s="41" t="s">
        <v>309</v>
      </c>
      <c r="F175" s="42"/>
      <c r="G175" s="65">
        <v>500000</v>
      </c>
      <c r="H175" s="48"/>
      <c r="I175" s="48"/>
      <c r="J175" s="48"/>
      <c r="K175" s="48">
        <f>SUM(Table1[[#This Row],[MOA Areawide General Fund]:[COVID/FEMA Response Federal Aid]])</f>
        <v>500000</v>
      </c>
      <c r="M175" s="62" t="s">
        <v>122</v>
      </c>
      <c r="N175" s="62">
        <v>206000</v>
      </c>
      <c r="O175" s="62" t="s">
        <v>198</v>
      </c>
      <c r="P175" s="41" t="s">
        <v>305</v>
      </c>
      <c r="Q175" s="41"/>
      <c r="R175" s="41"/>
      <c r="S175" s="41"/>
    </row>
    <row r="176" spans="1:19" ht="38.25" x14ac:dyDescent="0.25">
      <c r="A176" s="41">
        <v>2023</v>
      </c>
      <c r="B176" s="46">
        <v>44901</v>
      </c>
      <c r="C176" s="41" t="s">
        <v>265</v>
      </c>
      <c r="D176" s="41" t="s">
        <v>134</v>
      </c>
      <c r="E176" s="41" t="s">
        <v>200</v>
      </c>
      <c r="F176" s="42"/>
      <c r="G176" s="65">
        <v>1330000</v>
      </c>
      <c r="H176" s="48"/>
      <c r="I176" s="48"/>
      <c r="J176" s="48"/>
      <c r="K176" s="48">
        <f>SUM(Table1[[#This Row],[MOA Areawide General Fund]:[COVID/FEMA Response Federal Aid]])</f>
        <v>1330000</v>
      </c>
      <c r="M176" s="62" t="s">
        <v>206</v>
      </c>
      <c r="N176" s="62">
        <v>206000</v>
      </c>
      <c r="O176" s="62" t="s">
        <v>176</v>
      </c>
      <c r="P176" s="41"/>
      <c r="Q176" s="41"/>
      <c r="R176" s="41"/>
      <c r="S176" s="41"/>
    </row>
    <row r="177" spans="1:19" ht="38.25" x14ac:dyDescent="0.25">
      <c r="A177" s="41">
        <v>2023</v>
      </c>
      <c r="B177" s="46">
        <v>44901</v>
      </c>
      <c r="C177" s="41" t="s">
        <v>267</v>
      </c>
      <c r="D177" s="41" t="s">
        <v>257</v>
      </c>
      <c r="E177" s="41" t="s">
        <v>120</v>
      </c>
      <c r="F177" s="42"/>
      <c r="G177" s="68">
        <v>1800000</v>
      </c>
      <c r="H177" s="42"/>
      <c r="I177" s="48"/>
      <c r="K177" s="42">
        <f>SUM(Table1[[#This Row],[MOA Areawide General Fund]:[COVID/FEMA Response Federal Aid]])</f>
        <v>1800000</v>
      </c>
      <c r="M177" s="62" t="s">
        <v>206</v>
      </c>
      <c r="N177" s="62">
        <v>206000</v>
      </c>
      <c r="O177" s="62" t="s">
        <v>176</v>
      </c>
      <c r="P177" s="41"/>
      <c r="Q177" s="41"/>
      <c r="R177" s="41"/>
      <c r="S177" s="41"/>
    </row>
    <row r="178" spans="1:19" ht="51" x14ac:dyDescent="0.25">
      <c r="A178" s="41">
        <v>2023</v>
      </c>
      <c r="B178" s="46">
        <v>45041</v>
      </c>
      <c r="C178" s="41" t="s">
        <v>267</v>
      </c>
      <c r="D178" s="41" t="s">
        <v>257</v>
      </c>
      <c r="E178" s="41" t="s">
        <v>310</v>
      </c>
      <c r="F178" s="42"/>
      <c r="G178" s="63">
        <v>1000000</v>
      </c>
      <c r="H178" s="42"/>
      <c r="I178" s="48"/>
      <c r="K178" s="42">
        <f>SUM(Table1[[#This Row],[MOA Areawide General Fund]:[COVID/FEMA Response Federal Aid]])</f>
        <v>1000000</v>
      </c>
      <c r="M178" s="62" t="s">
        <v>122</v>
      </c>
      <c r="N178" s="62">
        <v>206000</v>
      </c>
      <c r="O178" s="62" t="s">
        <v>198</v>
      </c>
      <c r="P178" s="41" t="s">
        <v>305</v>
      </c>
      <c r="Q178" s="41"/>
      <c r="R178" s="41"/>
      <c r="S178" s="41"/>
    </row>
    <row r="179" spans="1:19" ht="38.25" x14ac:dyDescent="0.25">
      <c r="A179" s="41">
        <v>2023</v>
      </c>
      <c r="B179" s="46">
        <v>44901</v>
      </c>
      <c r="C179" s="49" t="s">
        <v>265</v>
      </c>
      <c r="D179" s="41" t="s">
        <v>337</v>
      </c>
      <c r="E179" s="49" t="s">
        <v>204</v>
      </c>
      <c r="F179" s="50">
        <v>129435</v>
      </c>
      <c r="G179" s="41"/>
      <c r="I179" s="48"/>
      <c r="J179" s="41"/>
      <c r="K179" s="64">
        <f>SUM(Table1[[#This Row],[MOA Areawide General Fund]:[COVID/FEMA Response Federal Aid]])</f>
        <v>129435</v>
      </c>
      <c r="L179" s="49"/>
      <c r="M179" s="62" t="s">
        <v>206</v>
      </c>
      <c r="N179" s="62">
        <v>101000</v>
      </c>
      <c r="O179" s="62" t="s">
        <v>8</v>
      </c>
      <c r="P179" s="41"/>
      <c r="Q179" s="41"/>
      <c r="R179" s="41"/>
      <c r="S179" s="41"/>
    </row>
    <row r="180" spans="1:19" ht="38.25" x14ac:dyDescent="0.25">
      <c r="A180" s="41">
        <v>2023</v>
      </c>
      <c r="B180" s="46">
        <v>44901</v>
      </c>
      <c r="C180" s="49" t="s">
        <v>265</v>
      </c>
      <c r="D180" s="49" t="s">
        <v>134</v>
      </c>
      <c r="E180" s="49" t="s">
        <v>205</v>
      </c>
      <c r="F180" s="50">
        <v>730000</v>
      </c>
      <c r="G180" s="41"/>
      <c r="I180" s="48"/>
      <c r="J180" s="41"/>
      <c r="K180" s="64">
        <f>SUM(Table1[[#This Row],[MOA Areawide General Fund]:[COVID/FEMA Response Federal Aid]])</f>
        <v>730000</v>
      </c>
      <c r="L180" s="49"/>
      <c r="M180" s="41" t="s">
        <v>206</v>
      </c>
      <c r="N180" s="41">
        <v>101000</v>
      </c>
      <c r="O180" s="41" t="s">
        <v>8</v>
      </c>
      <c r="P180" s="41"/>
      <c r="Q180" s="41"/>
      <c r="R180" s="41"/>
      <c r="S180" s="41"/>
    </row>
    <row r="181" spans="1:19" ht="38.25" x14ac:dyDescent="0.25">
      <c r="A181" s="41">
        <v>2023</v>
      </c>
      <c r="B181" s="46">
        <v>44901</v>
      </c>
      <c r="C181" s="41" t="s">
        <v>265</v>
      </c>
      <c r="D181" s="41" t="s">
        <v>134</v>
      </c>
      <c r="E181" s="49" t="s">
        <v>282</v>
      </c>
      <c r="F181" s="42">
        <v>735000</v>
      </c>
      <c r="G181" s="48"/>
      <c r="H181" s="48"/>
      <c r="I181" s="48"/>
      <c r="J181" s="48"/>
      <c r="K181" s="48">
        <f>SUM(Table1[[#This Row],[MOA Areawide General Fund]:[COVID/FEMA Response Federal Aid]])</f>
        <v>735000</v>
      </c>
      <c r="L181" s="49" t="s">
        <v>322</v>
      </c>
      <c r="M181" s="41" t="s">
        <v>206</v>
      </c>
      <c r="N181" s="41">
        <v>101000</v>
      </c>
      <c r="O181" s="41" t="s">
        <v>8</v>
      </c>
      <c r="P181" s="41"/>
      <c r="Q181" s="41"/>
      <c r="R181" s="41"/>
      <c r="S181" s="41"/>
    </row>
    <row r="182" spans="1:19" ht="38.25" x14ac:dyDescent="0.25">
      <c r="A182" s="41">
        <v>2023</v>
      </c>
      <c r="B182" s="46">
        <v>44901</v>
      </c>
      <c r="C182" s="49" t="s">
        <v>266</v>
      </c>
      <c r="D182" s="41" t="s">
        <v>337</v>
      </c>
      <c r="E182" s="49" t="s">
        <v>215</v>
      </c>
      <c r="F182" s="50">
        <v>75000</v>
      </c>
      <c r="G182" s="41"/>
      <c r="I182" s="48"/>
      <c r="J182" s="41"/>
      <c r="K182" s="64">
        <f>SUM(Table1[[#This Row],[MOA Areawide General Fund]:[COVID/FEMA Response Federal Aid]])</f>
        <v>75000</v>
      </c>
      <c r="L182" s="49"/>
      <c r="M182" s="41" t="s">
        <v>206</v>
      </c>
      <c r="N182" s="41">
        <v>101000</v>
      </c>
      <c r="O182" s="41" t="s">
        <v>8</v>
      </c>
      <c r="P182" s="41"/>
      <c r="Q182" s="41"/>
      <c r="R182" s="41"/>
      <c r="S182" s="41"/>
    </row>
    <row r="183" spans="1:19" ht="38.25" x14ac:dyDescent="0.25">
      <c r="A183" s="41">
        <v>2023</v>
      </c>
      <c r="B183" s="46">
        <v>45041</v>
      </c>
      <c r="C183" s="41" t="s">
        <v>265</v>
      </c>
      <c r="D183" s="41" t="s">
        <v>359</v>
      </c>
      <c r="E183" s="41" t="s">
        <v>216</v>
      </c>
      <c r="F183" s="42"/>
      <c r="G183" s="63">
        <v>1150000</v>
      </c>
      <c r="H183" s="42"/>
      <c r="I183" s="48"/>
      <c r="K183" s="42">
        <f>SUM(Table1[[#This Row],[MOA Areawide General Fund]:[COVID/FEMA Response Federal Aid]])</f>
        <v>1150000</v>
      </c>
      <c r="M183" s="41" t="s">
        <v>214</v>
      </c>
      <c r="N183" s="41">
        <v>206000</v>
      </c>
      <c r="O183" s="41" t="s">
        <v>198</v>
      </c>
      <c r="P183" s="41"/>
      <c r="Q183" s="41"/>
      <c r="R183" s="41"/>
      <c r="S183" s="41"/>
    </row>
    <row r="184" spans="1:19" ht="38.25" x14ac:dyDescent="0.25">
      <c r="A184" s="41">
        <v>2023</v>
      </c>
      <c r="B184" s="46">
        <v>45041</v>
      </c>
      <c r="C184" s="41" t="s">
        <v>266</v>
      </c>
      <c r="D184" s="41" t="s">
        <v>337</v>
      </c>
      <c r="E184" s="41" t="s">
        <v>217</v>
      </c>
      <c r="F184" s="42">
        <v>80000</v>
      </c>
      <c r="G184" s="42"/>
      <c r="H184" s="42"/>
      <c r="K184" s="42">
        <f>SUM(Table1[[#This Row],[MOA Areawide General Fund]:[COVID/FEMA Response Federal Aid]])</f>
        <v>80000</v>
      </c>
      <c r="M184" s="41" t="s">
        <v>122</v>
      </c>
      <c r="N184" s="41">
        <v>101000</v>
      </c>
      <c r="O184" s="41" t="s">
        <v>8</v>
      </c>
      <c r="P184" s="41"/>
      <c r="Q184" s="41"/>
      <c r="R184" s="41"/>
      <c r="S184" s="41"/>
    </row>
    <row r="185" spans="1:19" ht="38.25" x14ac:dyDescent="0.25">
      <c r="A185" s="41">
        <v>2023</v>
      </c>
      <c r="B185" s="46">
        <v>45041</v>
      </c>
      <c r="C185" s="41" t="s">
        <v>266</v>
      </c>
      <c r="D185" s="41" t="s">
        <v>337</v>
      </c>
      <c r="E185" s="41" t="s">
        <v>128</v>
      </c>
      <c r="F185" s="42">
        <v>100000</v>
      </c>
      <c r="G185" s="42"/>
      <c r="H185" s="42"/>
      <c r="I185" s="48"/>
      <c r="K185" s="42">
        <f>SUM(Table1[[#This Row],[MOA Areawide General Fund]:[COVID/FEMA Response Federal Aid]])</f>
        <v>100000</v>
      </c>
      <c r="M185" s="41" t="s">
        <v>122</v>
      </c>
      <c r="N185" s="41">
        <v>10100</v>
      </c>
      <c r="O185" s="41" t="s">
        <v>8</v>
      </c>
      <c r="P185" s="41"/>
      <c r="Q185" s="41"/>
      <c r="R185" s="41"/>
      <c r="S185" s="41"/>
    </row>
    <row r="186" spans="1:19" ht="38.25" x14ac:dyDescent="0.25">
      <c r="A186" s="41">
        <v>2023</v>
      </c>
      <c r="B186" s="46">
        <v>45041</v>
      </c>
      <c r="C186" s="41" t="s">
        <v>266</v>
      </c>
      <c r="D186" s="41" t="s">
        <v>344</v>
      </c>
      <c r="E186" s="41" t="s">
        <v>123</v>
      </c>
      <c r="F186" s="42">
        <v>757500</v>
      </c>
      <c r="G186" s="42"/>
      <c r="H186" s="42"/>
      <c r="K186" s="42">
        <f>SUM(Table1[[#This Row],[MOA Areawide General Fund]:[COVID/FEMA Response Federal Aid]])</f>
        <v>757500</v>
      </c>
      <c r="M186" s="62" t="s">
        <v>122</v>
      </c>
      <c r="N186" s="41">
        <v>101000</v>
      </c>
      <c r="O186" s="41" t="s">
        <v>8</v>
      </c>
      <c r="P186" s="41" t="s">
        <v>312</v>
      </c>
      <c r="Q186" s="41"/>
      <c r="R186" s="41"/>
      <c r="S186" s="41"/>
    </row>
    <row r="187" spans="1:19" ht="38.25" x14ac:dyDescent="0.25">
      <c r="A187" s="41">
        <v>2023</v>
      </c>
      <c r="B187" s="46">
        <v>45041</v>
      </c>
      <c r="C187" s="41" t="s">
        <v>267</v>
      </c>
      <c r="D187" s="41" t="s">
        <v>337</v>
      </c>
      <c r="E187" s="41" t="s">
        <v>124</v>
      </c>
      <c r="F187" s="42">
        <v>50000</v>
      </c>
      <c r="G187" s="42"/>
      <c r="H187" s="42"/>
      <c r="K187" s="42">
        <f>SUM(Table1[[#This Row],[MOA Areawide General Fund]:[COVID/FEMA Response Federal Aid]])</f>
        <v>50000</v>
      </c>
      <c r="M187" s="41" t="s">
        <v>122</v>
      </c>
      <c r="N187" s="41">
        <v>101000</v>
      </c>
      <c r="O187" s="41" t="s">
        <v>8</v>
      </c>
      <c r="P187" s="41"/>
      <c r="Q187" s="41"/>
      <c r="R187" s="41"/>
      <c r="S187" s="41"/>
    </row>
    <row r="188" spans="1:19" ht="38.25" x14ac:dyDescent="0.25">
      <c r="A188" s="41">
        <v>2023</v>
      </c>
      <c r="B188" s="46">
        <v>45041</v>
      </c>
      <c r="C188" s="41" t="s">
        <v>267</v>
      </c>
      <c r="D188" s="41" t="s">
        <v>337</v>
      </c>
      <c r="E188" s="41" t="s">
        <v>125</v>
      </c>
      <c r="F188" s="42">
        <v>50000</v>
      </c>
      <c r="G188" s="42"/>
      <c r="H188" s="42"/>
      <c r="I188" s="67"/>
      <c r="K188" s="42">
        <f>SUM(Table1[[#This Row],[MOA Areawide General Fund]:[COVID/FEMA Response Federal Aid]])</f>
        <v>50000</v>
      </c>
      <c r="M188" s="62" t="s">
        <v>122</v>
      </c>
      <c r="N188" s="62">
        <v>101000</v>
      </c>
      <c r="O188" s="62" t="s">
        <v>8</v>
      </c>
      <c r="P188" s="41"/>
      <c r="Q188" s="41"/>
      <c r="R188" s="41"/>
      <c r="S188" s="41"/>
    </row>
    <row r="189" spans="1:19" ht="38.25" x14ac:dyDescent="0.25">
      <c r="A189" s="41">
        <v>2023</v>
      </c>
      <c r="B189" s="46">
        <v>45041</v>
      </c>
      <c r="C189" s="41" t="s">
        <v>267</v>
      </c>
      <c r="D189" s="41" t="s">
        <v>257</v>
      </c>
      <c r="E189" s="41" t="s">
        <v>127</v>
      </c>
      <c r="F189" s="42">
        <v>133885</v>
      </c>
      <c r="G189" s="42"/>
      <c r="H189" s="42"/>
      <c r="I189" s="48"/>
      <c r="K189" s="42">
        <f>SUM(Table1[[#This Row],[MOA Areawide General Fund]:[COVID/FEMA Response Federal Aid]])</f>
        <v>133885</v>
      </c>
      <c r="M189" s="41" t="s">
        <v>122</v>
      </c>
      <c r="N189" s="41">
        <v>101000</v>
      </c>
      <c r="O189" s="41" t="s">
        <v>8</v>
      </c>
      <c r="P189" s="41"/>
      <c r="Q189" s="41"/>
      <c r="R189" s="41"/>
      <c r="S189" s="41"/>
    </row>
    <row r="190" spans="1:19" ht="51" x14ac:dyDescent="0.25">
      <c r="A190" s="41">
        <v>2023</v>
      </c>
      <c r="B190" s="46">
        <v>45041</v>
      </c>
      <c r="C190" s="41" t="s">
        <v>267</v>
      </c>
      <c r="D190" s="41" t="s">
        <v>257</v>
      </c>
      <c r="E190" s="41" t="s">
        <v>306</v>
      </c>
      <c r="F190" s="42">
        <v>250000</v>
      </c>
      <c r="G190" s="42"/>
      <c r="H190" s="42"/>
      <c r="K190" s="42">
        <f>SUM(Table1[[#This Row],[MOA Areawide General Fund]:[COVID/FEMA Response Federal Aid]])</f>
        <v>250000</v>
      </c>
      <c r="M190" s="41" t="s">
        <v>122</v>
      </c>
      <c r="N190" s="41">
        <v>101000</v>
      </c>
      <c r="O190" s="41" t="s">
        <v>8</v>
      </c>
      <c r="P190" s="41" t="s">
        <v>305</v>
      </c>
      <c r="Q190" s="41"/>
      <c r="R190" s="41"/>
      <c r="S190" s="41"/>
    </row>
    <row r="191" spans="1:19" ht="38.25" x14ac:dyDescent="0.25">
      <c r="A191" s="41">
        <v>2023</v>
      </c>
      <c r="B191" s="46">
        <v>45041</v>
      </c>
      <c r="C191" s="41" t="s">
        <v>267</v>
      </c>
      <c r="D191" s="41" t="s">
        <v>257</v>
      </c>
      <c r="E191" s="41" t="s">
        <v>307</v>
      </c>
      <c r="F191" s="42">
        <v>500000</v>
      </c>
      <c r="G191" s="42"/>
      <c r="H191" s="42"/>
      <c r="K191" s="42">
        <f>SUM(Table1[[#This Row],[MOA Areawide General Fund]:[COVID/FEMA Response Federal Aid]])</f>
        <v>500000</v>
      </c>
      <c r="M191" s="41" t="s">
        <v>122</v>
      </c>
      <c r="N191" s="41">
        <v>101000</v>
      </c>
      <c r="O191" s="41" t="s">
        <v>8</v>
      </c>
      <c r="P191" s="41" t="s">
        <v>305</v>
      </c>
      <c r="Q191" s="41"/>
      <c r="R191" s="41"/>
      <c r="S191" s="41"/>
    </row>
    <row r="192" spans="1:19" ht="25.5" x14ac:dyDescent="0.25">
      <c r="A192" s="43">
        <v>2023</v>
      </c>
      <c r="B192" s="46">
        <v>45041</v>
      </c>
      <c r="C192" s="41" t="s">
        <v>265</v>
      </c>
      <c r="D192" s="41" t="s">
        <v>134</v>
      </c>
      <c r="E192" s="49" t="s">
        <v>381</v>
      </c>
      <c r="F192" s="42"/>
      <c r="G192" s="42">
        <v>250000</v>
      </c>
      <c r="H192" s="42"/>
      <c r="I192" s="42"/>
      <c r="K192" s="42">
        <f>SUM(Table1[[#This Row],[MOA Areawide General Fund]:[COVID/FEMA Response Federal Aid]])</f>
        <v>250000</v>
      </c>
      <c r="M192" s="43" t="s">
        <v>382</v>
      </c>
      <c r="N192" s="41">
        <v>206000</v>
      </c>
      <c r="O192" s="41" t="s">
        <v>383</v>
      </c>
      <c r="P192" s="41"/>
      <c r="Q192" s="41"/>
      <c r="R192" s="41"/>
      <c r="S192" s="41"/>
    </row>
    <row r="193" spans="1:19" ht="38.25" x14ac:dyDescent="0.25">
      <c r="A193" s="41">
        <v>2023</v>
      </c>
      <c r="B193" s="46">
        <v>45055</v>
      </c>
      <c r="C193" s="41" t="s">
        <v>266</v>
      </c>
      <c r="D193" s="41" t="s">
        <v>337</v>
      </c>
      <c r="E193" s="41" t="s">
        <v>126</v>
      </c>
      <c r="F193" s="42">
        <v>60000</v>
      </c>
      <c r="G193" s="42"/>
      <c r="H193" s="42"/>
      <c r="K193" s="42">
        <f>SUM(Table1[[#This Row],[MOA Areawide General Fund]:[COVID/FEMA Response Federal Aid]])</f>
        <v>60000</v>
      </c>
      <c r="M193" s="41" t="s">
        <v>129</v>
      </c>
      <c r="N193" s="41" t="s">
        <v>130</v>
      </c>
      <c r="O193" s="41" t="s">
        <v>131</v>
      </c>
      <c r="P193" s="41"/>
      <c r="Q193" s="41"/>
      <c r="R193" s="41"/>
      <c r="S193" s="41"/>
    </row>
    <row r="194" spans="1:19" ht="38.25" x14ac:dyDescent="0.25">
      <c r="A194" s="41">
        <v>2023</v>
      </c>
      <c r="B194" s="46">
        <v>45069</v>
      </c>
      <c r="C194" s="41" t="s">
        <v>265</v>
      </c>
      <c r="D194" s="41" t="s">
        <v>134</v>
      </c>
      <c r="E194" s="42" t="s">
        <v>297</v>
      </c>
      <c r="F194" s="42"/>
      <c r="G194" s="50"/>
      <c r="H194" s="42"/>
      <c r="I194" s="48"/>
      <c r="K194" s="42">
        <f>SUM(Table1[[#This Row],[MOA Areawide General Fund]:[COVID/FEMA Response Federal Aid]])</f>
        <v>0</v>
      </c>
      <c r="M194" s="41" t="s">
        <v>298</v>
      </c>
      <c r="N194" s="41">
        <v>20600</v>
      </c>
      <c r="O194" s="41" t="s">
        <v>176</v>
      </c>
      <c r="P194" s="41" t="s">
        <v>311</v>
      </c>
      <c r="Q194" s="41"/>
      <c r="R194" s="41"/>
      <c r="S194" s="41"/>
    </row>
    <row r="195" spans="1:19" ht="25.5" x14ac:dyDescent="0.25">
      <c r="A195" s="41">
        <v>2023</v>
      </c>
      <c r="B195" s="46">
        <v>45097</v>
      </c>
      <c r="C195" s="41" t="s">
        <v>265</v>
      </c>
      <c r="D195" s="41" t="s">
        <v>359</v>
      </c>
      <c r="E195" s="49" t="s">
        <v>313</v>
      </c>
      <c r="F195" s="42"/>
      <c r="G195" s="50"/>
      <c r="H195" s="42"/>
      <c r="I195" s="48"/>
      <c r="K195" s="42">
        <f>SUM(Table1[[#This Row],[MOA Areawide General Fund]:[COVID/FEMA Response Federal Aid]])</f>
        <v>0</v>
      </c>
      <c r="M195" s="41" t="s">
        <v>299</v>
      </c>
      <c r="N195" s="41">
        <v>241900</v>
      </c>
      <c r="O195" s="41" t="s">
        <v>318</v>
      </c>
      <c r="P195" s="41"/>
      <c r="Q195" s="41"/>
      <c r="R195" s="41"/>
      <c r="S195" s="41"/>
    </row>
    <row r="196" spans="1:19" ht="38.25" x14ac:dyDescent="0.25">
      <c r="A196" s="41">
        <v>2023</v>
      </c>
      <c r="B196" s="46">
        <v>45097</v>
      </c>
      <c r="C196" s="41" t="s">
        <v>266</v>
      </c>
      <c r="D196" s="41" t="s">
        <v>344</v>
      </c>
      <c r="E196" s="49" t="s">
        <v>428</v>
      </c>
      <c r="F196" s="42"/>
      <c r="G196" s="50"/>
      <c r="H196" s="42"/>
      <c r="I196" s="48"/>
      <c r="K196" s="42">
        <f>SUM(Table1[[#This Row],[MOA Areawide General Fund]:[COVID/FEMA Response Federal Aid]])</f>
        <v>0</v>
      </c>
      <c r="M196" s="41" t="s">
        <v>299</v>
      </c>
      <c r="N196" s="41">
        <v>241900</v>
      </c>
      <c r="O196" s="41" t="s">
        <v>318</v>
      </c>
      <c r="P196" s="41"/>
      <c r="Q196" s="41"/>
      <c r="R196" s="41"/>
      <c r="S196" s="41"/>
    </row>
    <row r="197" spans="1:19" ht="38.25" x14ac:dyDescent="0.25">
      <c r="A197" s="41">
        <v>2023</v>
      </c>
      <c r="B197" s="46">
        <v>45097</v>
      </c>
      <c r="C197" s="41" t="s">
        <v>267</v>
      </c>
      <c r="D197" s="41" t="s">
        <v>257</v>
      </c>
      <c r="E197" s="49" t="s">
        <v>314</v>
      </c>
      <c r="F197" s="42"/>
      <c r="G197" s="50"/>
      <c r="H197" s="42"/>
      <c r="I197" s="48"/>
      <c r="K197" s="42">
        <f>SUM(Table1[[#This Row],[MOA Areawide General Fund]:[COVID/FEMA Response Federal Aid]])</f>
        <v>0</v>
      </c>
      <c r="M197" s="41" t="s">
        <v>299</v>
      </c>
      <c r="N197" s="41">
        <v>241900</v>
      </c>
      <c r="O197" s="41" t="s">
        <v>318</v>
      </c>
      <c r="P197" s="41"/>
      <c r="Q197" s="41"/>
      <c r="R197" s="41"/>
      <c r="S197" s="41"/>
    </row>
    <row r="198" spans="1:19" ht="38.25" x14ac:dyDescent="0.25">
      <c r="A198" s="41">
        <v>2023</v>
      </c>
      <c r="B198" s="46">
        <v>45097</v>
      </c>
      <c r="C198" s="41" t="s">
        <v>267</v>
      </c>
      <c r="D198" s="41" t="s">
        <v>257</v>
      </c>
      <c r="E198" s="49" t="s">
        <v>315</v>
      </c>
      <c r="F198" s="42"/>
      <c r="G198" s="50"/>
      <c r="H198" s="42"/>
      <c r="I198" s="48"/>
      <c r="K198" s="42">
        <f>SUM(Table1[[#This Row],[MOA Areawide General Fund]:[COVID/FEMA Response Federal Aid]])</f>
        <v>0</v>
      </c>
      <c r="M198" s="41" t="s">
        <v>299</v>
      </c>
      <c r="N198" s="41">
        <v>241900</v>
      </c>
      <c r="O198" s="41" t="s">
        <v>318</v>
      </c>
      <c r="P198" s="41"/>
      <c r="Q198" s="41"/>
      <c r="R198" s="41"/>
      <c r="S198" s="41"/>
    </row>
    <row r="199" spans="1:19" ht="38.25" x14ac:dyDescent="0.25">
      <c r="A199" s="41">
        <v>2023</v>
      </c>
      <c r="B199" s="46">
        <v>45097</v>
      </c>
      <c r="C199" s="41" t="s">
        <v>267</v>
      </c>
      <c r="D199" s="41" t="s">
        <v>257</v>
      </c>
      <c r="E199" s="49" t="s">
        <v>429</v>
      </c>
      <c r="F199" s="42"/>
      <c r="G199" s="50"/>
      <c r="H199" s="42"/>
      <c r="I199" s="48"/>
      <c r="K199" s="42">
        <f>SUM(Table1[[#This Row],[MOA Areawide General Fund]:[COVID/FEMA Response Federal Aid]])</f>
        <v>0</v>
      </c>
      <c r="M199" s="41" t="s">
        <v>299</v>
      </c>
      <c r="N199" s="41">
        <v>241900</v>
      </c>
      <c r="O199" s="41" t="s">
        <v>318</v>
      </c>
      <c r="P199" s="41"/>
      <c r="Q199" s="41"/>
      <c r="R199" s="41"/>
      <c r="S199" s="41"/>
    </row>
    <row r="200" spans="1:19" ht="38.25" x14ac:dyDescent="0.25">
      <c r="A200" s="41">
        <v>2023</v>
      </c>
      <c r="B200" s="46">
        <v>45097</v>
      </c>
      <c r="C200" s="41" t="s">
        <v>267</v>
      </c>
      <c r="D200" s="41" t="s">
        <v>257</v>
      </c>
      <c r="E200" s="49" t="s">
        <v>316</v>
      </c>
      <c r="F200" s="42"/>
      <c r="G200" s="50"/>
      <c r="H200" s="42"/>
      <c r="I200" s="48"/>
      <c r="K200" s="42">
        <f>SUM(Table1[[#This Row],[MOA Areawide General Fund]:[COVID/FEMA Response Federal Aid]])</f>
        <v>0</v>
      </c>
      <c r="M200" s="41" t="s">
        <v>299</v>
      </c>
      <c r="N200" s="41">
        <v>241900</v>
      </c>
      <c r="O200" s="41" t="s">
        <v>318</v>
      </c>
      <c r="P200" s="41"/>
      <c r="Q200" s="41"/>
      <c r="R200" s="41"/>
      <c r="S200" s="41"/>
    </row>
    <row r="201" spans="1:19" ht="38.25" x14ac:dyDescent="0.25">
      <c r="A201" s="41">
        <v>2023</v>
      </c>
      <c r="B201" s="46">
        <v>45097</v>
      </c>
      <c r="C201" s="41" t="s">
        <v>267</v>
      </c>
      <c r="D201" s="41" t="s">
        <v>257</v>
      </c>
      <c r="E201" s="49" t="s">
        <v>317</v>
      </c>
      <c r="F201" s="42"/>
      <c r="G201" s="50"/>
      <c r="H201" s="42"/>
      <c r="I201" s="48"/>
      <c r="K201" s="42">
        <f>SUM(Table1[[#This Row],[MOA Areawide General Fund]:[COVID/FEMA Response Federal Aid]])</f>
        <v>0</v>
      </c>
      <c r="M201" s="41" t="s">
        <v>299</v>
      </c>
      <c r="N201" s="41">
        <v>241900</v>
      </c>
      <c r="O201" s="41" t="s">
        <v>318</v>
      </c>
      <c r="P201" s="41"/>
      <c r="Q201" s="41"/>
      <c r="R201" s="41"/>
      <c r="S201" s="41"/>
    </row>
    <row r="202" spans="1:19" ht="63.75" x14ac:dyDescent="0.25">
      <c r="A202" s="41">
        <v>2023</v>
      </c>
      <c r="B202" s="46">
        <v>45118</v>
      </c>
      <c r="C202" s="41" t="s">
        <v>266</v>
      </c>
      <c r="D202" s="41" t="s">
        <v>1</v>
      </c>
      <c r="E202" s="49" t="s">
        <v>292</v>
      </c>
      <c r="F202" s="42"/>
      <c r="G202" s="50"/>
      <c r="H202" s="42"/>
      <c r="I202" s="48"/>
      <c r="K202" s="42">
        <f>SUM(Table1[[#This Row],[MOA Areawide General Fund]:[COVID/FEMA Response Federal Aid]])</f>
        <v>0</v>
      </c>
      <c r="M202" s="41" t="s">
        <v>293</v>
      </c>
      <c r="N202" s="41"/>
      <c r="O202" s="41"/>
      <c r="P202" s="41" t="s">
        <v>352</v>
      </c>
      <c r="Q202" s="41"/>
      <c r="R202" s="41"/>
      <c r="S202" s="41"/>
    </row>
    <row r="203" spans="1:19" ht="25.5" x14ac:dyDescent="0.25">
      <c r="A203" s="41">
        <v>2023</v>
      </c>
      <c r="B203" s="46">
        <v>45118</v>
      </c>
      <c r="C203" s="41" t="s">
        <v>266</v>
      </c>
      <c r="D203" s="41" t="s">
        <v>344</v>
      </c>
      <c r="E203" s="49" t="s">
        <v>302</v>
      </c>
      <c r="F203" s="42"/>
      <c r="G203" s="50"/>
      <c r="H203" s="42"/>
      <c r="I203" s="48"/>
      <c r="K203" s="42">
        <f>SUM(Table1[[#This Row],[MOA Areawide General Fund]:[COVID/FEMA Response Federal Aid]])</f>
        <v>0</v>
      </c>
      <c r="M203" s="41" t="s">
        <v>303</v>
      </c>
      <c r="N203" s="41">
        <v>401800</v>
      </c>
      <c r="O203" s="41" t="s">
        <v>8</v>
      </c>
      <c r="P203" s="41" t="s">
        <v>319</v>
      </c>
      <c r="Q203" s="41"/>
      <c r="R203" s="41"/>
      <c r="S203" s="41"/>
    </row>
    <row r="204" spans="1:19" ht="51" x14ac:dyDescent="0.25">
      <c r="A204" s="41">
        <v>2023</v>
      </c>
      <c r="B204" s="46">
        <v>45118</v>
      </c>
      <c r="C204" s="41" t="s">
        <v>267</v>
      </c>
      <c r="D204" s="41" t="s">
        <v>257</v>
      </c>
      <c r="E204" s="49" t="s">
        <v>300</v>
      </c>
      <c r="F204" s="42"/>
      <c r="G204" s="50"/>
      <c r="H204" s="42"/>
      <c r="I204" s="48"/>
      <c r="K204" s="42">
        <f>SUM(Table1[[#This Row],[MOA Areawide General Fund]:[COVID/FEMA Response Federal Aid]])</f>
        <v>0</v>
      </c>
      <c r="M204" s="41" t="s">
        <v>301</v>
      </c>
      <c r="N204" s="41">
        <v>20600</v>
      </c>
      <c r="O204" s="41" t="s">
        <v>179</v>
      </c>
      <c r="P204" s="41" t="s">
        <v>320</v>
      </c>
      <c r="Q204" s="41"/>
      <c r="R204" s="41"/>
      <c r="S204" s="41"/>
    </row>
    <row r="205" spans="1:19" ht="38.25" x14ac:dyDescent="0.25">
      <c r="A205" s="41">
        <v>2023</v>
      </c>
      <c r="B205" s="46">
        <v>45153</v>
      </c>
      <c r="C205" s="41" t="s">
        <v>267</v>
      </c>
      <c r="D205" s="41" t="s">
        <v>257</v>
      </c>
      <c r="E205" s="49" t="s">
        <v>321</v>
      </c>
      <c r="F205" s="42"/>
      <c r="G205" s="50"/>
      <c r="H205" s="42"/>
      <c r="I205" s="42">
        <v>2912048</v>
      </c>
      <c r="K205" s="42">
        <f>SUM(Table1[[#This Row],[MOA Areawide General Fund]:[COVID/FEMA Response Federal Aid]])</f>
        <v>2912048</v>
      </c>
      <c r="M205" s="41" t="s">
        <v>304</v>
      </c>
      <c r="N205" s="41">
        <v>241900</v>
      </c>
      <c r="O205" s="41" t="s">
        <v>77</v>
      </c>
      <c r="P205" s="41"/>
      <c r="Q205" s="41"/>
      <c r="R205" s="41"/>
      <c r="S205" s="41"/>
    </row>
    <row r="206" spans="1:19" ht="63.75" x14ac:dyDescent="0.25">
      <c r="A206" s="41">
        <v>2023</v>
      </c>
      <c r="B206" s="46">
        <v>45160</v>
      </c>
      <c r="C206" s="41" t="s">
        <v>266</v>
      </c>
      <c r="D206" s="41" t="s">
        <v>1</v>
      </c>
      <c r="E206" s="49" t="s">
        <v>353</v>
      </c>
      <c r="F206" s="42"/>
      <c r="G206" s="50"/>
      <c r="H206" s="42"/>
      <c r="I206" s="48"/>
      <c r="K206" s="42">
        <f>SUM(Table1[[#This Row],[MOA Areawide General Fund]:[COVID/FEMA Response Federal Aid]])</f>
        <v>0</v>
      </c>
      <c r="M206" s="41" t="s">
        <v>294</v>
      </c>
      <c r="N206" s="41"/>
      <c r="O206" s="41"/>
      <c r="P206" s="41" t="s">
        <v>354</v>
      </c>
      <c r="Q206" s="41"/>
      <c r="R206" s="41"/>
      <c r="S206" s="41"/>
    </row>
    <row r="207" spans="1:19" ht="63.75" x14ac:dyDescent="0.25">
      <c r="A207" s="41">
        <v>2023</v>
      </c>
      <c r="B207" s="46">
        <v>45160</v>
      </c>
      <c r="C207" s="41" t="s">
        <v>266</v>
      </c>
      <c r="D207" s="41" t="s">
        <v>1</v>
      </c>
      <c r="E207" s="49" t="s">
        <v>295</v>
      </c>
      <c r="F207" s="42"/>
      <c r="G207" s="50"/>
      <c r="H207" s="42"/>
      <c r="I207" s="48"/>
      <c r="K207" s="42">
        <f>SUM(Table1[[#This Row],[MOA Areawide General Fund]:[COVID/FEMA Response Federal Aid]])</f>
        <v>0</v>
      </c>
      <c r="M207" s="41" t="s">
        <v>296</v>
      </c>
      <c r="N207" s="41"/>
      <c r="O207" s="41"/>
      <c r="P207" s="41"/>
      <c r="Q207" s="41"/>
      <c r="R207" s="41"/>
      <c r="S207" s="41"/>
    </row>
    <row r="208" spans="1:19" ht="38.25" x14ac:dyDescent="0.25">
      <c r="A208" s="41">
        <v>2023</v>
      </c>
      <c r="B208" s="46">
        <v>45174</v>
      </c>
      <c r="C208" s="49" t="s">
        <v>265</v>
      </c>
      <c r="D208" s="41" t="s">
        <v>358</v>
      </c>
      <c r="E208" s="49" t="s">
        <v>259</v>
      </c>
      <c r="F208" s="42"/>
      <c r="G208" s="42"/>
      <c r="H208" s="42"/>
      <c r="I208" s="42"/>
      <c r="K208" s="42">
        <f>SUM(Table1[[#This Row],[MOA Areawide General Fund]:[COVID/FEMA Response Federal Aid]])</f>
        <v>0</v>
      </c>
      <c r="L208" s="49"/>
      <c r="M208" s="49" t="s">
        <v>258</v>
      </c>
      <c r="N208" s="49">
        <v>206000</v>
      </c>
      <c r="O208" s="41" t="s">
        <v>176</v>
      </c>
      <c r="P208" s="41" t="s">
        <v>260</v>
      </c>
      <c r="Q208" s="41"/>
      <c r="R208" s="41"/>
      <c r="S208" s="41"/>
    </row>
    <row r="209" spans="1:19" ht="51" x14ac:dyDescent="0.25">
      <c r="A209" s="41">
        <v>2023</v>
      </c>
      <c r="B209" s="46">
        <v>45181</v>
      </c>
      <c r="C209" s="41" t="s">
        <v>266</v>
      </c>
      <c r="D209" s="41" t="s">
        <v>345</v>
      </c>
      <c r="E209" s="49" t="s">
        <v>390</v>
      </c>
      <c r="F209" s="42"/>
      <c r="G209" s="50"/>
      <c r="H209" s="42"/>
      <c r="I209" s="48"/>
      <c r="K209" s="42">
        <f>SUM(Table1[[#This Row],[MOA Areawide General Fund]:[COVID/FEMA Response Federal Aid]])</f>
        <v>0</v>
      </c>
      <c r="M209" s="41" t="s">
        <v>389</v>
      </c>
      <c r="N209" s="41">
        <v>401800</v>
      </c>
      <c r="O209" s="41" t="s">
        <v>391</v>
      </c>
      <c r="P209" s="41"/>
      <c r="Q209" s="41"/>
      <c r="R209" s="41"/>
      <c r="S209" s="41"/>
    </row>
    <row r="210" spans="1:19" ht="51" x14ac:dyDescent="0.25">
      <c r="A210" s="41">
        <v>2023</v>
      </c>
      <c r="B210" s="46">
        <v>45181</v>
      </c>
      <c r="C210" s="41" t="s">
        <v>265</v>
      </c>
      <c r="D210" s="41" t="s">
        <v>134</v>
      </c>
      <c r="E210" s="49" t="s">
        <v>394</v>
      </c>
      <c r="F210" s="42"/>
      <c r="G210" s="50"/>
      <c r="H210" s="42"/>
      <c r="I210" s="48"/>
      <c r="K210" s="42">
        <f>SUM(Table1[[#This Row],[MOA Areawide General Fund]:[COVID/FEMA Response Federal Aid]])</f>
        <v>0</v>
      </c>
      <c r="M210" s="41" t="s">
        <v>389</v>
      </c>
      <c r="N210" s="41">
        <v>401800</v>
      </c>
      <c r="O210" s="41" t="s">
        <v>391</v>
      </c>
      <c r="P210" s="41"/>
      <c r="Q210" s="41"/>
      <c r="R210" s="41"/>
      <c r="S210" s="41"/>
    </row>
    <row r="211" spans="1:19" ht="51" x14ac:dyDescent="0.25">
      <c r="A211" s="41">
        <v>2023</v>
      </c>
      <c r="B211" s="46">
        <v>45181</v>
      </c>
      <c r="C211" s="41" t="s">
        <v>265</v>
      </c>
      <c r="D211" s="41" t="s">
        <v>134</v>
      </c>
      <c r="E211" s="49" t="s">
        <v>393</v>
      </c>
      <c r="F211" s="42"/>
      <c r="G211" s="50"/>
      <c r="H211" s="42"/>
      <c r="I211" s="48"/>
      <c r="K211" s="42">
        <f>SUM(Table1[[#This Row],[MOA Areawide General Fund]:[COVID/FEMA Response Federal Aid]])</f>
        <v>0</v>
      </c>
      <c r="M211" s="41" t="s">
        <v>389</v>
      </c>
      <c r="N211" s="41">
        <v>206000</v>
      </c>
      <c r="O211" s="41" t="s">
        <v>383</v>
      </c>
      <c r="P211" s="41"/>
      <c r="Q211" s="41"/>
      <c r="R211" s="41"/>
      <c r="S211" s="41"/>
    </row>
    <row r="212" spans="1:19" ht="38.25" x14ac:dyDescent="0.25">
      <c r="A212" s="43">
        <v>2023</v>
      </c>
      <c r="B212" s="46">
        <v>45181</v>
      </c>
      <c r="C212" s="49" t="s">
        <v>265</v>
      </c>
      <c r="D212" s="41" t="s">
        <v>134</v>
      </c>
      <c r="E212" s="49" t="s">
        <v>392</v>
      </c>
      <c r="F212" s="42"/>
      <c r="G212" s="42"/>
      <c r="H212" s="42"/>
      <c r="I212" s="42"/>
      <c r="K212" s="42">
        <f>SUM(Table1[[#This Row],[MOA Areawide General Fund]:[COVID/FEMA Response Federal Aid]])</f>
        <v>0</v>
      </c>
      <c r="L212" s="49"/>
      <c r="M212" s="49" t="s">
        <v>389</v>
      </c>
      <c r="N212" s="49">
        <v>241900</v>
      </c>
      <c r="O212" s="41" t="s">
        <v>318</v>
      </c>
      <c r="P212" s="41"/>
      <c r="Q212" s="41"/>
      <c r="R212" s="41"/>
      <c r="S212" s="41"/>
    </row>
    <row r="213" spans="1:19" ht="25.5" x14ac:dyDescent="0.25">
      <c r="A213" s="43">
        <v>2023</v>
      </c>
      <c r="B213" s="46">
        <v>45195</v>
      </c>
      <c r="C213" s="41" t="s">
        <v>265</v>
      </c>
      <c r="D213" s="41" t="s">
        <v>134</v>
      </c>
      <c r="E213" s="49" t="s">
        <v>398</v>
      </c>
      <c r="F213" s="42"/>
      <c r="G213" s="50"/>
      <c r="H213" s="42"/>
      <c r="I213" s="48"/>
      <c r="K213" s="42">
        <f>SUM(Table1[[#This Row],[MOA Areawide General Fund]:[COVID/FEMA Response Federal Aid]])</f>
        <v>0</v>
      </c>
      <c r="M213" s="43" t="s">
        <v>396</v>
      </c>
      <c r="N213" s="41">
        <v>241900</v>
      </c>
      <c r="O213" s="41" t="s">
        <v>397</v>
      </c>
      <c r="P213" s="41"/>
      <c r="Q213" s="41"/>
      <c r="R213" s="41"/>
      <c r="S213" s="41"/>
    </row>
    <row r="214" spans="1:19" ht="51" x14ac:dyDescent="0.25">
      <c r="A214" s="43">
        <v>2023</v>
      </c>
      <c r="B214" s="46">
        <v>45195</v>
      </c>
      <c r="C214" s="41" t="s">
        <v>265</v>
      </c>
      <c r="D214" s="41" t="s">
        <v>134</v>
      </c>
      <c r="E214" s="49" t="s">
        <v>404</v>
      </c>
      <c r="F214" s="42"/>
      <c r="G214" s="50"/>
      <c r="H214" s="42"/>
      <c r="I214" s="48"/>
      <c r="K214" s="42">
        <f>SUM(Table1[[#This Row],[MOA Areawide General Fund]:[COVID/FEMA Response Federal Aid]])</f>
        <v>0</v>
      </c>
      <c r="M214" s="43" t="s">
        <v>401</v>
      </c>
      <c r="N214" s="41">
        <v>206000</v>
      </c>
      <c r="O214" s="41" t="s">
        <v>383</v>
      </c>
      <c r="P214" s="41"/>
      <c r="Q214" s="41"/>
      <c r="R214" s="41"/>
      <c r="S214" s="41"/>
    </row>
    <row r="215" spans="1:19" ht="38.25" x14ac:dyDescent="0.25">
      <c r="A215" s="43">
        <v>2023</v>
      </c>
      <c r="B215" s="46">
        <v>45195</v>
      </c>
      <c r="C215" s="41" t="s">
        <v>265</v>
      </c>
      <c r="D215" s="41" t="s">
        <v>134</v>
      </c>
      <c r="E215" s="69" t="s">
        <v>403</v>
      </c>
      <c r="F215" s="42"/>
      <c r="G215" s="50"/>
      <c r="H215" s="42"/>
      <c r="I215" s="48"/>
      <c r="K215" s="42">
        <f>SUM(Table1[[#This Row],[MOA Areawide General Fund]:[COVID/FEMA Response Federal Aid]])</f>
        <v>0</v>
      </c>
      <c r="M215" s="43" t="s">
        <v>401</v>
      </c>
      <c r="N215" s="41">
        <v>241900</v>
      </c>
      <c r="O215" s="41" t="s">
        <v>318</v>
      </c>
      <c r="P215" s="41" t="s">
        <v>402</v>
      </c>
      <c r="Q215" s="41"/>
      <c r="R215" s="41"/>
      <c r="S215" s="41"/>
    </row>
    <row r="216" spans="1:19" ht="38.25" x14ac:dyDescent="0.25">
      <c r="A216" s="43">
        <v>2023</v>
      </c>
      <c r="B216" s="46">
        <v>45195</v>
      </c>
      <c r="C216" s="41" t="s">
        <v>265</v>
      </c>
      <c r="D216" s="41" t="s">
        <v>134</v>
      </c>
      <c r="E216" s="49" t="s">
        <v>399</v>
      </c>
      <c r="F216" s="42"/>
      <c r="G216" s="50"/>
      <c r="H216" s="42"/>
      <c r="I216" s="48"/>
      <c r="K216" s="42">
        <f>SUM(Table1[[#This Row],[MOA Areawide General Fund]:[COVID/FEMA Response Federal Aid]])</f>
        <v>0</v>
      </c>
      <c r="M216" s="43" t="s">
        <v>400</v>
      </c>
      <c r="N216" s="41">
        <v>206000</v>
      </c>
      <c r="O216" s="41" t="s">
        <v>383</v>
      </c>
      <c r="P216" s="41"/>
      <c r="Q216" s="41"/>
      <c r="R216" s="41"/>
      <c r="S216" s="41"/>
    </row>
    <row r="217" spans="1:19" ht="38.25" x14ac:dyDescent="0.25">
      <c r="A217" s="43">
        <v>2023</v>
      </c>
      <c r="B217" s="46">
        <v>45215</v>
      </c>
      <c r="C217" s="49" t="s">
        <v>265</v>
      </c>
      <c r="D217" s="41" t="s">
        <v>134</v>
      </c>
      <c r="E217" s="49" t="s">
        <v>457</v>
      </c>
      <c r="F217" s="42"/>
      <c r="G217" s="42">
        <v>432729</v>
      </c>
      <c r="H217" s="42"/>
      <c r="I217" s="48"/>
      <c r="K217" s="42">
        <f>SUM(Table1[[#This Row],[MOA Areawide General Fund]:[COVID/FEMA Response Federal Aid]])</f>
        <v>432729</v>
      </c>
      <c r="L217" s="49"/>
      <c r="M217" s="70" t="s">
        <v>420</v>
      </c>
      <c r="N217" s="71">
        <v>206000</v>
      </c>
      <c r="O217" s="41" t="s">
        <v>30</v>
      </c>
      <c r="P217" s="41"/>
      <c r="Q217" s="41"/>
      <c r="R217" s="41"/>
      <c r="S217" s="41"/>
    </row>
    <row r="218" spans="1:19" s="73" customFormat="1" ht="25.5" x14ac:dyDescent="0.25">
      <c r="A218" s="43">
        <v>2023</v>
      </c>
      <c r="B218" s="46">
        <v>45215</v>
      </c>
      <c r="C218" s="49" t="s">
        <v>265</v>
      </c>
      <c r="D218" s="41" t="s">
        <v>134</v>
      </c>
      <c r="E218" s="49" t="s">
        <v>421</v>
      </c>
      <c r="F218" s="42">
        <v>304172.48</v>
      </c>
      <c r="G218" s="42"/>
      <c r="H218" s="42"/>
      <c r="I218" s="42"/>
      <c r="J218" s="42"/>
      <c r="K218" s="42">
        <f>SUM(Table1[[#This Row],[MOA Areawide General Fund]:[COVID/FEMA Response Federal Aid]])</f>
        <v>304172.48</v>
      </c>
      <c r="L218" s="49"/>
      <c r="M218" s="72" t="s">
        <v>422</v>
      </c>
      <c r="N218" s="49">
        <v>190000</v>
      </c>
      <c r="O218" s="41" t="s">
        <v>427</v>
      </c>
      <c r="P218" s="41"/>
    </row>
    <row r="219" spans="1:19" ht="25.5" x14ac:dyDescent="0.25">
      <c r="A219" s="43">
        <v>2023</v>
      </c>
      <c r="B219" s="46">
        <v>45215</v>
      </c>
      <c r="C219" s="49" t="s">
        <v>265</v>
      </c>
      <c r="D219" s="41" t="s">
        <v>134</v>
      </c>
      <c r="E219" s="49" t="s">
        <v>421</v>
      </c>
      <c r="F219" s="42"/>
      <c r="G219" s="42">
        <v>1834228</v>
      </c>
      <c r="H219" s="42"/>
      <c r="I219" s="42"/>
      <c r="K219" s="42">
        <f>SUM(Table1[[#This Row],[MOA Areawide General Fund]:[COVID/FEMA Response Federal Aid]])</f>
        <v>1834228</v>
      </c>
      <c r="L219" s="49"/>
      <c r="M219" s="72" t="s">
        <v>422</v>
      </c>
      <c r="N219" s="49">
        <v>206000</v>
      </c>
      <c r="O219" s="41" t="s">
        <v>30</v>
      </c>
      <c r="P219" s="41"/>
      <c r="Q219" s="41"/>
      <c r="R219" s="41"/>
      <c r="S219" s="41"/>
    </row>
    <row r="220" spans="1:19" ht="25.5" x14ac:dyDescent="0.25">
      <c r="A220" s="43">
        <v>2023</v>
      </c>
      <c r="B220" s="46">
        <v>45215</v>
      </c>
      <c r="C220" s="49" t="s">
        <v>265</v>
      </c>
      <c r="D220" s="41" t="s">
        <v>134</v>
      </c>
      <c r="E220" s="49" t="s">
        <v>423</v>
      </c>
      <c r="F220" s="42">
        <v>323400</v>
      </c>
      <c r="G220" s="42"/>
      <c r="H220" s="42"/>
      <c r="I220" s="42"/>
      <c r="K220" s="42">
        <f>SUM(Table1[[#This Row],[MOA Areawide General Fund]:[COVID/FEMA Response Federal Aid]])</f>
        <v>323400</v>
      </c>
      <c r="L220" s="49"/>
      <c r="M220" s="72" t="s">
        <v>424</v>
      </c>
      <c r="N220" s="49">
        <v>190000</v>
      </c>
      <c r="O220" s="41" t="s">
        <v>425</v>
      </c>
      <c r="P220" s="41"/>
      <c r="Q220" s="41"/>
      <c r="R220" s="41"/>
      <c r="S220" s="41"/>
    </row>
    <row r="221" spans="1:19" ht="25.5" x14ac:dyDescent="0.25">
      <c r="A221" s="43">
        <v>2023</v>
      </c>
      <c r="B221" s="46">
        <v>45215</v>
      </c>
      <c r="C221" s="49" t="s">
        <v>265</v>
      </c>
      <c r="D221" s="41" t="s">
        <v>134</v>
      </c>
      <c r="E221" s="49" t="s">
        <v>423</v>
      </c>
      <c r="F221" s="42"/>
      <c r="G221" s="42">
        <v>508200</v>
      </c>
      <c r="H221" s="42"/>
      <c r="I221" s="42"/>
      <c r="K221" s="42">
        <f>SUM(Table1[[#This Row],[MOA Areawide General Fund]:[COVID/FEMA Response Federal Aid]])</f>
        <v>508200</v>
      </c>
      <c r="L221" s="49"/>
      <c r="M221" s="72" t="s">
        <v>424</v>
      </c>
      <c r="N221" s="49">
        <v>206000</v>
      </c>
      <c r="O221" s="41" t="s">
        <v>426</v>
      </c>
      <c r="P221" s="41"/>
      <c r="Q221" s="41"/>
      <c r="R221" s="41"/>
      <c r="S221" s="41"/>
    </row>
    <row r="222" spans="1:19" ht="38.25" x14ac:dyDescent="0.25">
      <c r="A222" s="43">
        <v>2024</v>
      </c>
      <c r="B222" s="46">
        <v>45251</v>
      </c>
      <c r="C222" s="49" t="s">
        <v>266</v>
      </c>
      <c r="D222" s="41" t="s">
        <v>257</v>
      </c>
      <c r="E222" s="49" t="s">
        <v>508</v>
      </c>
      <c r="F222" s="42"/>
      <c r="G222" s="42">
        <v>1800000</v>
      </c>
      <c r="H222" s="42"/>
      <c r="I222" s="42"/>
      <c r="K222" s="42">
        <f>SUM(Table1[[#This Row],[MOA Areawide General Fund]:[COVID/FEMA Response Federal Aid]])</f>
        <v>1800000</v>
      </c>
      <c r="L222" s="49"/>
      <c r="M222" s="72" t="s">
        <v>519</v>
      </c>
      <c r="N222" s="71">
        <v>206000</v>
      </c>
      <c r="O222" s="41" t="s">
        <v>448</v>
      </c>
      <c r="P222" s="41"/>
      <c r="Q222" s="41"/>
      <c r="R222" s="41"/>
      <c r="S222" s="41"/>
    </row>
    <row r="223" spans="1:19" ht="38.25" x14ac:dyDescent="0.25">
      <c r="A223" s="43">
        <v>2024</v>
      </c>
      <c r="B223" s="46">
        <v>45251</v>
      </c>
      <c r="C223" s="49" t="s">
        <v>265</v>
      </c>
      <c r="D223" s="41" t="s">
        <v>337</v>
      </c>
      <c r="E223" s="49" t="s">
        <v>509</v>
      </c>
      <c r="F223" s="42"/>
      <c r="G223" s="42">
        <v>703877</v>
      </c>
      <c r="H223" s="42"/>
      <c r="I223" s="42"/>
      <c r="K223" s="42">
        <f>SUM(Table1[[#This Row],[MOA Areawide General Fund]:[COVID/FEMA Response Federal Aid]])</f>
        <v>703877</v>
      </c>
      <c r="L223" s="49"/>
      <c r="M223" s="72" t="s">
        <v>519</v>
      </c>
      <c r="N223" s="71">
        <v>206000</v>
      </c>
      <c r="O223" s="41" t="s">
        <v>448</v>
      </c>
      <c r="P223" s="41"/>
      <c r="Q223" s="41"/>
      <c r="R223" s="41"/>
      <c r="S223" s="41"/>
    </row>
    <row r="224" spans="1:19" ht="25.5" x14ac:dyDescent="0.25">
      <c r="A224" s="43">
        <v>2024</v>
      </c>
      <c r="B224" s="46">
        <v>45251</v>
      </c>
      <c r="C224" s="49" t="s">
        <v>265</v>
      </c>
      <c r="D224" s="41" t="s">
        <v>134</v>
      </c>
      <c r="E224" s="49" t="s">
        <v>505</v>
      </c>
      <c r="F224" s="42"/>
      <c r="G224" s="42">
        <v>1330000</v>
      </c>
      <c r="H224" s="42"/>
      <c r="I224" s="42"/>
      <c r="K224" s="42">
        <f>SUM(Table1[[#This Row],[MOA Areawide General Fund]:[COVID/FEMA Response Federal Aid]])</f>
        <v>1330000</v>
      </c>
      <c r="L224" s="49"/>
      <c r="M224" s="72" t="s">
        <v>519</v>
      </c>
      <c r="N224" s="71">
        <v>206000</v>
      </c>
      <c r="O224" s="41" t="s">
        <v>448</v>
      </c>
      <c r="P224" s="41"/>
      <c r="Q224" s="41"/>
      <c r="R224" s="41"/>
      <c r="S224" s="41"/>
    </row>
    <row r="225" spans="1:19" ht="25.5" x14ac:dyDescent="0.25">
      <c r="A225" s="43">
        <v>2024</v>
      </c>
      <c r="B225" s="46">
        <v>45251</v>
      </c>
      <c r="C225" s="49" t="s">
        <v>265</v>
      </c>
      <c r="D225" s="41" t="s">
        <v>134</v>
      </c>
      <c r="E225" s="49" t="s">
        <v>510</v>
      </c>
      <c r="F225" s="42"/>
      <c r="G225" s="42">
        <v>550000</v>
      </c>
      <c r="H225" s="42"/>
      <c r="I225" s="42"/>
      <c r="K225" s="42">
        <f>SUM(Table1[[#This Row],[MOA Areawide General Fund]:[COVID/FEMA Response Federal Aid]])</f>
        <v>550000</v>
      </c>
      <c r="L225" s="49"/>
      <c r="M225" s="72" t="s">
        <v>519</v>
      </c>
      <c r="N225" s="71">
        <v>206000</v>
      </c>
      <c r="O225" s="41" t="s">
        <v>448</v>
      </c>
      <c r="P225" s="41"/>
      <c r="Q225" s="41"/>
      <c r="R225" s="41"/>
      <c r="S225" s="41"/>
    </row>
    <row r="226" spans="1:19" ht="25.5" x14ac:dyDescent="0.25">
      <c r="A226" s="43">
        <v>2024</v>
      </c>
      <c r="B226" s="46">
        <v>45251</v>
      </c>
      <c r="C226" s="49" t="s">
        <v>265</v>
      </c>
      <c r="D226" s="41" t="s">
        <v>134</v>
      </c>
      <c r="E226" s="49" t="s">
        <v>506</v>
      </c>
      <c r="F226" s="42"/>
      <c r="G226" s="42">
        <v>445000</v>
      </c>
      <c r="H226" s="42"/>
      <c r="I226" s="42"/>
      <c r="K226" s="42">
        <f>SUM(Table1[[#This Row],[MOA Areawide General Fund]:[COVID/FEMA Response Federal Aid]])</f>
        <v>445000</v>
      </c>
      <c r="L226" s="49"/>
      <c r="M226" s="72" t="s">
        <v>519</v>
      </c>
      <c r="N226" s="71">
        <v>206000</v>
      </c>
      <c r="O226" s="41" t="s">
        <v>448</v>
      </c>
      <c r="P226" s="41"/>
      <c r="Q226" s="41"/>
      <c r="R226" s="41"/>
      <c r="S226" s="41"/>
    </row>
    <row r="227" spans="1:19" ht="25.5" x14ac:dyDescent="0.25">
      <c r="A227" s="43">
        <v>2024</v>
      </c>
      <c r="B227" s="46">
        <v>45251</v>
      </c>
      <c r="C227" s="49" t="s">
        <v>265</v>
      </c>
      <c r="D227" s="41" t="s">
        <v>359</v>
      </c>
      <c r="E227" s="49" t="s">
        <v>511</v>
      </c>
      <c r="F227" s="42"/>
      <c r="G227" s="42">
        <v>700000</v>
      </c>
      <c r="H227" s="42"/>
      <c r="I227" s="42"/>
      <c r="K227" s="42">
        <f>SUM(Table1[[#This Row],[MOA Areawide General Fund]:[COVID/FEMA Response Federal Aid]])</f>
        <v>700000</v>
      </c>
      <c r="L227" s="49"/>
      <c r="M227" s="72" t="s">
        <v>519</v>
      </c>
      <c r="N227" s="71">
        <v>206000</v>
      </c>
      <c r="O227" s="41" t="s">
        <v>448</v>
      </c>
      <c r="P227" s="41"/>
      <c r="Q227" s="41"/>
      <c r="R227" s="41"/>
      <c r="S227" s="41"/>
    </row>
    <row r="228" spans="1:19" ht="25.5" x14ac:dyDescent="0.25">
      <c r="A228" s="43">
        <v>2024</v>
      </c>
      <c r="B228" s="46">
        <v>45251</v>
      </c>
      <c r="C228" s="49" t="s">
        <v>265</v>
      </c>
      <c r="D228" s="41" t="s">
        <v>134</v>
      </c>
      <c r="E228" s="49" t="s">
        <v>518</v>
      </c>
      <c r="F228" s="42"/>
      <c r="G228" s="42">
        <v>600000</v>
      </c>
      <c r="H228" s="42"/>
      <c r="I228" s="42"/>
      <c r="K228" s="42">
        <f>SUM(Table1[[#This Row],[MOA Areawide General Fund]:[COVID/FEMA Response Federal Aid]])</f>
        <v>600000</v>
      </c>
      <c r="L228" s="49"/>
      <c r="M228" s="72" t="s">
        <v>519</v>
      </c>
      <c r="N228" s="71">
        <v>206000</v>
      </c>
      <c r="O228" s="41" t="s">
        <v>448</v>
      </c>
      <c r="P228" s="41"/>
      <c r="Q228" s="41"/>
      <c r="R228" s="41"/>
      <c r="S228" s="41"/>
    </row>
    <row r="229" spans="1:19" ht="25.5" x14ac:dyDescent="0.25">
      <c r="A229" s="43">
        <v>2024</v>
      </c>
      <c r="B229" s="46">
        <v>45251</v>
      </c>
      <c r="C229" s="49" t="s">
        <v>265</v>
      </c>
      <c r="D229" s="41" t="s">
        <v>134</v>
      </c>
      <c r="E229" s="49" t="s">
        <v>512</v>
      </c>
      <c r="F229" s="42"/>
      <c r="G229" s="42">
        <v>3500000</v>
      </c>
      <c r="H229" s="42"/>
      <c r="I229" s="42"/>
      <c r="K229" s="42">
        <f>SUM(Table1[[#This Row],[MOA Areawide General Fund]:[COVID/FEMA Response Federal Aid]])</f>
        <v>3500000</v>
      </c>
      <c r="L229" s="49"/>
      <c r="M229" s="72" t="s">
        <v>519</v>
      </c>
      <c r="N229" s="71">
        <v>206000</v>
      </c>
      <c r="O229" s="41" t="s">
        <v>448</v>
      </c>
      <c r="P229" s="41"/>
      <c r="Q229" s="41"/>
      <c r="R229" s="41"/>
      <c r="S229" s="41"/>
    </row>
    <row r="230" spans="1:19" ht="25.5" x14ac:dyDescent="0.25">
      <c r="A230" s="43">
        <v>2024</v>
      </c>
      <c r="B230" s="46">
        <v>45251</v>
      </c>
      <c r="C230" s="49" t="s">
        <v>265</v>
      </c>
      <c r="D230" s="41" t="s">
        <v>134</v>
      </c>
      <c r="E230" s="49" t="s">
        <v>513</v>
      </c>
      <c r="F230" s="42"/>
      <c r="G230" s="42">
        <v>200000</v>
      </c>
      <c r="H230" s="42"/>
      <c r="I230" s="42"/>
      <c r="K230" s="42">
        <f>SUM(Table1[[#This Row],[MOA Areawide General Fund]:[COVID/FEMA Response Federal Aid]])</f>
        <v>200000</v>
      </c>
      <c r="L230" s="49"/>
      <c r="M230" s="72" t="s">
        <v>519</v>
      </c>
      <c r="N230" s="71">
        <v>206000</v>
      </c>
      <c r="O230" s="41" t="s">
        <v>448</v>
      </c>
      <c r="P230" s="41"/>
      <c r="Q230" s="41"/>
      <c r="R230" s="41"/>
      <c r="S230" s="41"/>
    </row>
    <row r="231" spans="1:19" ht="25.5" x14ac:dyDescent="0.25">
      <c r="A231" s="43">
        <v>2024</v>
      </c>
      <c r="B231" s="46">
        <v>45251</v>
      </c>
      <c r="C231" s="49" t="s">
        <v>265</v>
      </c>
      <c r="D231" s="41" t="s">
        <v>344</v>
      </c>
      <c r="E231" s="49" t="s">
        <v>514</v>
      </c>
      <c r="F231" s="42"/>
      <c r="G231" s="42">
        <v>500000</v>
      </c>
      <c r="H231" s="42"/>
      <c r="I231" s="42"/>
      <c r="K231" s="42">
        <f>SUM(Table1[[#This Row],[MOA Areawide General Fund]:[COVID/FEMA Response Federal Aid]])</f>
        <v>500000</v>
      </c>
      <c r="L231" s="49"/>
      <c r="M231" s="72" t="s">
        <v>519</v>
      </c>
      <c r="N231" s="71">
        <v>206000</v>
      </c>
      <c r="O231" s="41" t="s">
        <v>448</v>
      </c>
      <c r="P231" s="41"/>
      <c r="Q231" s="41"/>
      <c r="R231" s="41"/>
      <c r="S231" s="41"/>
    </row>
    <row r="232" spans="1:19" ht="25.5" x14ac:dyDescent="0.25">
      <c r="A232" s="43">
        <v>2024</v>
      </c>
      <c r="B232" s="46">
        <v>45251</v>
      </c>
      <c r="C232" s="49" t="s">
        <v>265</v>
      </c>
      <c r="D232" s="41" t="s">
        <v>134</v>
      </c>
      <c r="E232" s="49" t="s">
        <v>507</v>
      </c>
      <c r="F232" s="42"/>
      <c r="G232" s="42">
        <v>873237</v>
      </c>
      <c r="H232" s="42"/>
      <c r="I232" s="42"/>
      <c r="K232" s="42">
        <f>SUM(Table1[[#This Row],[MOA Areawide General Fund]:[COVID/FEMA Response Federal Aid]])</f>
        <v>873237</v>
      </c>
      <c r="L232" s="49"/>
      <c r="M232" s="72" t="s">
        <v>519</v>
      </c>
      <c r="N232" s="71">
        <v>206000</v>
      </c>
      <c r="O232" s="41" t="s">
        <v>448</v>
      </c>
      <c r="P232" s="41"/>
      <c r="Q232" s="41"/>
      <c r="R232" s="41"/>
      <c r="S232" s="41"/>
    </row>
    <row r="233" spans="1:19" ht="38.25" x14ac:dyDescent="0.25">
      <c r="A233" s="43">
        <v>2024</v>
      </c>
      <c r="B233" s="46">
        <v>45251</v>
      </c>
      <c r="C233" s="49" t="s">
        <v>266</v>
      </c>
      <c r="D233" s="41" t="s">
        <v>257</v>
      </c>
      <c r="E233" s="49" t="s">
        <v>515</v>
      </c>
      <c r="F233" s="42"/>
      <c r="G233" s="42">
        <v>1500000</v>
      </c>
      <c r="H233" s="42"/>
      <c r="I233" s="42"/>
      <c r="K233" s="42">
        <f>SUM(Table1[[#This Row],[MOA Areawide General Fund]:[COVID/FEMA Response Federal Aid]])</f>
        <v>1500000</v>
      </c>
      <c r="L233" s="49"/>
      <c r="M233" s="72" t="s">
        <v>519</v>
      </c>
      <c r="N233" s="71">
        <v>206000</v>
      </c>
      <c r="O233" s="41" t="s">
        <v>448</v>
      </c>
      <c r="P233" s="41"/>
      <c r="Q233" s="41"/>
      <c r="R233" s="41"/>
      <c r="S233" s="41"/>
    </row>
    <row r="234" spans="1:19" ht="25.5" x14ac:dyDescent="0.25">
      <c r="A234" s="43">
        <v>2024</v>
      </c>
      <c r="B234" s="46">
        <v>45251</v>
      </c>
      <c r="C234" s="49" t="s">
        <v>265</v>
      </c>
      <c r="D234" s="41" t="s">
        <v>358</v>
      </c>
      <c r="E234" s="49" t="s">
        <v>516</v>
      </c>
      <c r="F234" s="42"/>
      <c r="G234" s="42">
        <v>665491</v>
      </c>
      <c r="H234" s="42"/>
      <c r="I234" s="42"/>
      <c r="K234" s="42">
        <f>SUM(Table1[[#This Row],[MOA Areawide General Fund]:[COVID/FEMA Response Federal Aid]])</f>
        <v>665491</v>
      </c>
      <c r="L234" s="49"/>
      <c r="M234" s="72" t="s">
        <v>519</v>
      </c>
      <c r="N234" s="71">
        <v>206000</v>
      </c>
      <c r="O234" s="41" t="s">
        <v>448</v>
      </c>
      <c r="P234" s="41"/>
      <c r="Q234" s="41"/>
      <c r="R234" s="41"/>
      <c r="S234" s="41"/>
    </row>
    <row r="235" spans="1:19" ht="38.25" x14ac:dyDescent="0.25">
      <c r="A235" s="43">
        <v>2024</v>
      </c>
      <c r="B235" s="46">
        <v>45251</v>
      </c>
      <c r="C235" s="49" t="s">
        <v>265</v>
      </c>
      <c r="D235" s="41" t="s">
        <v>337</v>
      </c>
      <c r="E235" s="49" t="s">
        <v>517</v>
      </c>
      <c r="F235" s="42"/>
      <c r="G235" s="42">
        <v>150000</v>
      </c>
      <c r="H235" s="42"/>
      <c r="I235" s="42"/>
      <c r="K235" s="42">
        <f>SUM(Table1[[#This Row],[MOA Areawide General Fund]:[COVID/FEMA Response Federal Aid]])</f>
        <v>150000</v>
      </c>
      <c r="L235" s="49"/>
      <c r="M235" s="72" t="s">
        <v>519</v>
      </c>
      <c r="N235" s="71">
        <v>206000</v>
      </c>
      <c r="O235" s="41" t="s">
        <v>448</v>
      </c>
      <c r="P235" s="41"/>
      <c r="Q235" s="41"/>
      <c r="R235" s="41"/>
      <c r="S235" s="41"/>
    </row>
    <row r="236" spans="1:19" ht="12.75" x14ac:dyDescent="0.25">
      <c r="A236" s="43">
        <v>2023</v>
      </c>
      <c r="B236" s="46">
        <v>45279</v>
      </c>
      <c r="C236" s="49" t="s">
        <v>266</v>
      </c>
      <c r="D236" s="41" t="s">
        <v>1</v>
      </c>
      <c r="E236" s="49" t="s">
        <v>444</v>
      </c>
      <c r="F236" s="42"/>
      <c r="G236" s="42"/>
      <c r="H236" s="42"/>
      <c r="I236" s="42"/>
      <c r="K236" s="42">
        <f>SUM(Table1[[#This Row],[MOA Areawide General Fund]:[COVID/FEMA Response Federal Aid]])</f>
        <v>0</v>
      </c>
      <c r="L236" s="49"/>
      <c r="M236" s="72" t="s">
        <v>445</v>
      </c>
      <c r="N236" s="41"/>
      <c r="O236" s="41"/>
      <c r="P236" s="41"/>
      <c r="Q236" s="41"/>
      <c r="R236" s="41"/>
      <c r="S236" s="41"/>
    </row>
    <row r="237" spans="1:19" ht="25.5" x14ac:dyDescent="0.25">
      <c r="A237" s="43">
        <v>2024</v>
      </c>
      <c r="B237" s="46">
        <v>45279</v>
      </c>
      <c r="C237" s="49" t="s">
        <v>267</v>
      </c>
      <c r="D237" s="41" t="s">
        <v>359</v>
      </c>
      <c r="E237" s="49" t="s">
        <v>446</v>
      </c>
      <c r="F237" s="42"/>
      <c r="G237" s="42"/>
      <c r="H237" s="42"/>
      <c r="I237" s="42"/>
      <c r="K237" s="42">
        <f>SUM(Table1[[#This Row],[MOA Areawide General Fund]:[COVID/FEMA Response Federal Aid]])</f>
        <v>0</v>
      </c>
      <c r="L237" s="49"/>
      <c r="M237" s="72" t="s">
        <v>447</v>
      </c>
      <c r="N237" s="49">
        <v>206000</v>
      </c>
      <c r="O237" s="41" t="s">
        <v>448</v>
      </c>
      <c r="P237" s="41"/>
      <c r="Q237" s="41"/>
      <c r="R237" s="41"/>
      <c r="S237" s="41"/>
    </row>
    <row r="238" spans="1:19" ht="25.5" x14ac:dyDescent="0.25">
      <c r="A238" s="43">
        <v>2024</v>
      </c>
      <c r="B238" s="46">
        <v>45279</v>
      </c>
      <c r="C238" s="49" t="s">
        <v>265</v>
      </c>
      <c r="D238" s="41" t="s">
        <v>134</v>
      </c>
      <c r="E238" s="49" t="s">
        <v>449</v>
      </c>
      <c r="F238" s="42"/>
      <c r="G238" s="42"/>
      <c r="H238" s="42"/>
      <c r="I238" s="42"/>
      <c r="K238" s="42">
        <f>SUM(Table1[[#This Row],[MOA Areawide General Fund]:[COVID/FEMA Response Federal Aid]])</f>
        <v>0</v>
      </c>
      <c r="L238" s="49"/>
      <c r="M238" s="72" t="s">
        <v>450</v>
      </c>
      <c r="N238" s="49">
        <v>206000</v>
      </c>
      <c r="O238" s="41" t="s">
        <v>448</v>
      </c>
      <c r="P238" s="41"/>
      <c r="Q238" s="41"/>
      <c r="R238" s="41"/>
      <c r="S238" s="41"/>
    </row>
    <row r="239" spans="1:19" ht="40.5" customHeight="1" x14ac:dyDescent="0.25">
      <c r="A239" s="43">
        <v>2024</v>
      </c>
      <c r="B239" s="46">
        <v>45279</v>
      </c>
      <c r="C239" s="49" t="s">
        <v>265</v>
      </c>
      <c r="D239" s="41" t="s">
        <v>134</v>
      </c>
      <c r="E239" s="49" t="s">
        <v>453</v>
      </c>
      <c r="F239" s="42"/>
      <c r="G239" s="42"/>
      <c r="H239" s="42"/>
      <c r="I239" s="42"/>
      <c r="K239" s="42">
        <f>SUM(Table1[[#This Row],[MOA Areawide General Fund]:[COVID/FEMA Response Federal Aid]])</f>
        <v>0</v>
      </c>
      <c r="L239" s="49"/>
      <c r="M239" s="72" t="s">
        <v>451</v>
      </c>
      <c r="N239" s="49">
        <v>206000</v>
      </c>
      <c r="O239" s="41" t="s">
        <v>448</v>
      </c>
      <c r="P239" s="41"/>
      <c r="Q239" s="41"/>
      <c r="R239" s="41"/>
      <c r="S239" s="41"/>
    </row>
    <row r="240" spans="1:19" ht="46.5" customHeight="1" x14ac:dyDescent="0.25">
      <c r="A240" s="43">
        <v>2024</v>
      </c>
      <c r="B240" s="46">
        <v>45279</v>
      </c>
      <c r="C240" s="49" t="s">
        <v>265</v>
      </c>
      <c r="D240" s="41" t="s">
        <v>134</v>
      </c>
      <c r="E240" s="49" t="s">
        <v>452</v>
      </c>
      <c r="F240" s="42"/>
      <c r="G240" s="42"/>
      <c r="H240" s="42"/>
      <c r="I240" s="42"/>
      <c r="K240" s="42">
        <f>SUM(Table1[[#This Row],[MOA Areawide General Fund]:[COVID/FEMA Response Federal Aid]])</f>
        <v>0</v>
      </c>
      <c r="L240" s="49"/>
      <c r="M240" s="72" t="s">
        <v>454</v>
      </c>
      <c r="N240" s="49">
        <v>206000</v>
      </c>
      <c r="O240" s="41" t="s">
        <v>448</v>
      </c>
      <c r="P240" s="41"/>
      <c r="Q240" s="41"/>
      <c r="R240" s="41"/>
      <c r="S240" s="41"/>
    </row>
    <row r="241" spans="1:19" ht="55.5" customHeight="1" x14ac:dyDescent="0.25">
      <c r="A241" s="43">
        <v>2023</v>
      </c>
      <c r="B241" s="46">
        <v>45279</v>
      </c>
      <c r="C241" s="49" t="s">
        <v>265</v>
      </c>
      <c r="D241" s="41" t="s">
        <v>134</v>
      </c>
      <c r="E241" s="49" t="s">
        <v>455</v>
      </c>
      <c r="F241" s="42"/>
      <c r="G241" s="42"/>
      <c r="H241" s="42"/>
      <c r="I241" s="42"/>
      <c r="K241" s="42">
        <f>SUM(Table1[[#This Row],[MOA Areawide General Fund]:[COVID/FEMA Response Federal Aid]])</f>
        <v>0</v>
      </c>
      <c r="L241" s="49"/>
      <c r="M241" s="72" t="s">
        <v>456</v>
      </c>
      <c r="N241" s="49">
        <v>206000</v>
      </c>
      <c r="O241" s="41" t="s">
        <v>448</v>
      </c>
      <c r="P241" s="41"/>
      <c r="Q241" s="41"/>
      <c r="R241" s="41"/>
      <c r="S241" s="41"/>
    </row>
    <row r="242" spans="1:19" ht="24" customHeight="1" x14ac:dyDescent="0.25">
      <c r="A242" s="43">
        <v>2024</v>
      </c>
      <c r="B242" s="46">
        <v>45307</v>
      </c>
      <c r="C242" s="49" t="s">
        <v>266</v>
      </c>
      <c r="D242" s="41" t="s">
        <v>257</v>
      </c>
      <c r="E242" s="49" t="s">
        <v>458</v>
      </c>
      <c r="F242" s="42"/>
      <c r="G242" s="42"/>
      <c r="H242" s="42"/>
      <c r="I242" s="42"/>
      <c r="K242" s="42">
        <f>SUM(Table1[[#This Row],[MOA Areawide General Fund]:[COVID/FEMA Response Federal Aid]])</f>
        <v>0</v>
      </c>
      <c r="L242" s="49"/>
      <c r="M242" s="72" t="s">
        <v>459</v>
      </c>
      <c r="N242" s="49">
        <v>206000</v>
      </c>
      <c r="O242" s="41" t="s">
        <v>383</v>
      </c>
      <c r="P242" s="41"/>
      <c r="Q242" s="41"/>
      <c r="R242" s="41"/>
      <c r="S242" s="41"/>
    </row>
    <row r="243" spans="1:19" ht="24" customHeight="1" x14ac:dyDescent="0.25">
      <c r="A243" s="43">
        <v>2024</v>
      </c>
      <c r="B243" s="46">
        <v>45307</v>
      </c>
      <c r="C243" s="49" t="s">
        <v>265</v>
      </c>
      <c r="D243" s="41" t="s">
        <v>134</v>
      </c>
      <c r="E243" s="49" t="s">
        <v>460</v>
      </c>
      <c r="F243" s="42"/>
      <c r="G243" s="42"/>
      <c r="H243" s="42"/>
      <c r="I243" s="42"/>
      <c r="K243" s="42">
        <f>SUM(Table1[[#This Row],[MOA Areawide General Fund]:[COVID/FEMA Response Federal Aid]])</f>
        <v>0</v>
      </c>
      <c r="L243" s="49"/>
      <c r="M243" s="72" t="s">
        <v>461</v>
      </c>
      <c r="N243" s="49">
        <v>206000</v>
      </c>
      <c r="O243" s="41" t="s">
        <v>383</v>
      </c>
      <c r="P243" s="41"/>
      <c r="Q243" s="41"/>
      <c r="R243" s="41"/>
      <c r="S243" s="41"/>
    </row>
    <row r="244" spans="1:19" ht="24" customHeight="1" x14ac:dyDescent="0.25">
      <c r="A244" s="43">
        <v>2024</v>
      </c>
      <c r="B244" s="46">
        <v>45314</v>
      </c>
      <c r="C244" s="49" t="s">
        <v>265</v>
      </c>
      <c r="D244" s="41" t="s">
        <v>134</v>
      </c>
      <c r="E244" s="49" t="s">
        <v>462</v>
      </c>
      <c r="F244" s="42"/>
      <c r="G244" s="42"/>
      <c r="H244" s="42"/>
      <c r="I244" s="42"/>
      <c r="K244" s="42">
        <f>SUM(Table1[[#This Row],[MOA Areawide General Fund]:[COVID/FEMA Response Federal Aid]])</f>
        <v>0</v>
      </c>
      <c r="L244" s="49"/>
      <c r="M244" s="72" t="s">
        <v>463</v>
      </c>
      <c r="N244" s="49">
        <v>101000</v>
      </c>
      <c r="O244" s="41" t="s">
        <v>8</v>
      </c>
      <c r="P244" s="41"/>
      <c r="Q244" s="41"/>
      <c r="R244" s="41"/>
      <c r="S244" s="41"/>
    </row>
    <row r="245" spans="1:19" ht="30.75" customHeight="1" x14ac:dyDescent="0.25">
      <c r="A245" s="43">
        <v>2024</v>
      </c>
      <c r="B245" s="46">
        <v>45314</v>
      </c>
      <c r="C245" s="49" t="s">
        <v>265</v>
      </c>
      <c r="D245" s="41" t="s">
        <v>134</v>
      </c>
      <c r="E245" s="69" t="s">
        <v>464</v>
      </c>
      <c r="F245" s="42"/>
      <c r="G245" s="42"/>
      <c r="H245" s="42"/>
      <c r="I245" s="42"/>
      <c r="K245" s="42">
        <f>SUM(Table1[[#This Row],[MOA Areawide General Fund]:[COVID/FEMA Response Federal Aid]])</f>
        <v>0</v>
      </c>
      <c r="L245" s="49"/>
      <c r="M245" s="72" t="s">
        <v>463</v>
      </c>
      <c r="N245" s="49">
        <v>206000</v>
      </c>
      <c r="O245" s="41" t="s">
        <v>383</v>
      </c>
      <c r="P245" s="41"/>
      <c r="Q245" s="41"/>
      <c r="R245" s="41"/>
      <c r="S245" s="41"/>
    </row>
    <row r="246" spans="1:19" ht="32.450000000000003" customHeight="1" x14ac:dyDescent="0.25">
      <c r="A246" s="43">
        <v>2024</v>
      </c>
      <c r="B246" s="46">
        <v>45356</v>
      </c>
      <c r="C246" s="49" t="s">
        <v>265</v>
      </c>
      <c r="D246" s="41" t="s">
        <v>134</v>
      </c>
      <c r="E246" s="49" t="s">
        <v>465</v>
      </c>
      <c r="F246" s="42"/>
      <c r="G246" s="42"/>
      <c r="H246" s="42"/>
      <c r="I246" s="42"/>
      <c r="K246" s="42">
        <f>SUM(Table1[[#This Row],[MOA Areawide General Fund]:[COVID/FEMA Response Federal Aid]])</f>
        <v>0</v>
      </c>
      <c r="L246" s="49"/>
      <c r="M246" s="72" t="s">
        <v>466</v>
      </c>
      <c r="N246" s="49">
        <v>241900</v>
      </c>
      <c r="O246" s="41" t="s">
        <v>318</v>
      </c>
      <c r="P246" s="41"/>
      <c r="Q246" s="41"/>
      <c r="R246" s="41"/>
      <c r="S246" s="41"/>
    </row>
    <row r="247" spans="1:19" ht="34.9" customHeight="1" x14ac:dyDescent="0.25">
      <c r="A247" s="43">
        <v>2024</v>
      </c>
      <c r="B247" s="46">
        <v>45391</v>
      </c>
      <c r="C247" s="49" t="s">
        <v>265</v>
      </c>
      <c r="D247" s="41" t="s">
        <v>134</v>
      </c>
      <c r="E247" s="74" t="s">
        <v>468</v>
      </c>
      <c r="F247" s="42"/>
      <c r="G247" s="42">
        <v>647044</v>
      </c>
      <c r="H247" s="42"/>
      <c r="I247" s="42"/>
      <c r="K247" s="42">
        <f>SUM(Table1[[#This Row],[MOA Areawide General Fund]:[COVID/FEMA Response Federal Aid]])</f>
        <v>647044</v>
      </c>
      <c r="L247" s="49"/>
      <c r="M247" s="72" t="s">
        <v>467</v>
      </c>
      <c r="N247" s="49">
        <v>206000</v>
      </c>
      <c r="O247" s="41" t="s">
        <v>448</v>
      </c>
      <c r="P247" s="41"/>
      <c r="Q247" s="41"/>
      <c r="R247" s="41"/>
      <c r="S247" s="41"/>
    </row>
    <row r="248" spans="1:19" ht="31.9" customHeight="1" x14ac:dyDescent="0.25">
      <c r="A248" s="43">
        <v>2024</v>
      </c>
      <c r="B248" s="46">
        <v>45391</v>
      </c>
      <c r="C248" s="49" t="s">
        <v>265</v>
      </c>
      <c r="D248" s="41" t="s">
        <v>134</v>
      </c>
      <c r="E248" s="75" t="s">
        <v>470</v>
      </c>
      <c r="F248" s="42"/>
      <c r="G248" s="42"/>
      <c r="H248" s="42"/>
      <c r="I248" s="42"/>
      <c r="K248" s="42">
        <f>SUM(Table1[[#This Row],[MOA Areawide General Fund]:[COVID/FEMA Response Federal Aid]])</f>
        <v>0</v>
      </c>
      <c r="L248" s="49"/>
      <c r="M248" s="72" t="s">
        <v>469</v>
      </c>
      <c r="N248" s="49">
        <v>206000</v>
      </c>
      <c r="O248" s="41" t="s">
        <v>448</v>
      </c>
      <c r="P248" s="41"/>
      <c r="Q248" s="41"/>
      <c r="R248" s="41"/>
      <c r="S248" s="41"/>
    </row>
    <row r="249" spans="1:19" ht="42" customHeight="1" x14ac:dyDescent="0.25">
      <c r="A249" s="43">
        <v>2024</v>
      </c>
      <c r="B249" s="46">
        <v>45405</v>
      </c>
      <c r="C249" s="49" t="s">
        <v>266</v>
      </c>
      <c r="D249" s="41" t="s">
        <v>257</v>
      </c>
      <c r="E249" s="69" t="s">
        <v>471</v>
      </c>
      <c r="F249" s="42"/>
      <c r="G249" s="42"/>
      <c r="H249" s="42"/>
      <c r="I249" s="42"/>
      <c r="K249" s="42"/>
      <c r="L249" s="49"/>
      <c r="M249" s="72" t="s">
        <v>472</v>
      </c>
      <c r="N249" s="49">
        <v>206000</v>
      </c>
      <c r="O249" s="41" t="s">
        <v>448</v>
      </c>
      <c r="P249" s="41"/>
      <c r="Q249" s="41"/>
      <c r="R249" s="41"/>
      <c r="S249" s="41"/>
    </row>
    <row r="250" spans="1:19" ht="44.45" customHeight="1" x14ac:dyDescent="0.25">
      <c r="A250" s="43">
        <v>2024</v>
      </c>
      <c r="B250" s="46">
        <v>45405</v>
      </c>
      <c r="C250" s="49" t="s">
        <v>266</v>
      </c>
      <c r="D250" s="41" t="s">
        <v>257</v>
      </c>
      <c r="E250" s="49" t="s">
        <v>473</v>
      </c>
      <c r="F250" s="42"/>
      <c r="G250" s="42"/>
      <c r="H250" s="42"/>
      <c r="I250" s="42">
        <v>568064</v>
      </c>
      <c r="K250" s="42">
        <f>SUM(Table1[[#This Row],[MOA Areawide General Fund]:[COVID/FEMA Response Federal Aid]])</f>
        <v>568064</v>
      </c>
      <c r="L250" s="49"/>
      <c r="M250" s="72" t="s">
        <v>474</v>
      </c>
      <c r="N250" s="49">
        <v>241900</v>
      </c>
      <c r="O250" s="41" t="s">
        <v>318</v>
      </c>
      <c r="P250" s="41"/>
      <c r="Q250" s="41"/>
      <c r="R250" s="41"/>
      <c r="S250" s="41"/>
    </row>
    <row r="251" spans="1:19" ht="51.75" customHeight="1" x14ac:dyDescent="0.25">
      <c r="A251" s="43">
        <v>2024</v>
      </c>
      <c r="B251" s="46">
        <v>45433</v>
      </c>
      <c r="C251" s="49" t="s">
        <v>265</v>
      </c>
      <c r="D251" s="41" t="s">
        <v>134</v>
      </c>
      <c r="E251" s="49" t="s">
        <v>475</v>
      </c>
      <c r="F251" s="42"/>
      <c r="G251" s="42"/>
      <c r="H251" s="42"/>
      <c r="I251" s="42"/>
      <c r="K251" s="42">
        <f>SUM(Table1[[#This Row],[MOA Areawide General Fund]:[COVID/FEMA Response Federal Aid]])</f>
        <v>0</v>
      </c>
      <c r="L251" s="49"/>
      <c r="M251" s="72" t="s">
        <v>488</v>
      </c>
      <c r="N251" s="76" t="s">
        <v>477</v>
      </c>
      <c r="O251" s="41" t="s">
        <v>476</v>
      </c>
      <c r="P251" s="41"/>
      <c r="Q251" s="41"/>
      <c r="R251" s="41"/>
      <c r="S251" s="41"/>
    </row>
    <row r="252" spans="1:19" ht="41.25" customHeight="1" x14ac:dyDescent="0.25">
      <c r="A252" s="43">
        <v>2024</v>
      </c>
      <c r="B252" s="46">
        <v>45468</v>
      </c>
      <c r="C252" s="49" t="s">
        <v>265</v>
      </c>
      <c r="D252" s="41" t="s">
        <v>134</v>
      </c>
      <c r="E252" s="49" t="s">
        <v>478</v>
      </c>
      <c r="F252" s="42"/>
      <c r="G252" s="42"/>
      <c r="H252" s="42"/>
      <c r="I252" s="42"/>
      <c r="K252" s="42">
        <f>SUM(Table1[[#This Row],[MOA Areawide General Fund]:[COVID/FEMA Response Federal Aid]])</f>
        <v>0</v>
      </c>
      <c r="L252" s="49"/>
      <c r="M252" s="72" t="s">
        <v>479</v>
      </c>
      <c r="N252" s="76" t="s">
        <v>477</v>
      </c>
      <c r="O252" s="41" t="s">
        <v>476</v>
      </c>
      <c r="P252" s="41"/>
      <c r="Q252" s="41"/>
      <c r="R252" s="41"/>
      <c r="S252" s="41"/>
    </row>
    <row r="253" spans="1:19" ht="41.25" customHeight="1" x14ac:dyDescent="0.25">
      <c r="A253" s="43">
        <v>2024</v>
      </c>
      <c r="B253" s="46">
        <v>45468</v>
      </c>
      <c r="C253" s="49" t="s">
        <v>265</v>
      </c>
      <c r="D253" s="41" t="s">
        <v>134</v>
      </c>
      <c r="E253" s="49" t="s">
        <v>480</v>
      </c>
      <c r="F253" s="42"/>
      <c r="G253" s="42"/>
      <c r="H253" s="42"/>
      <c r="I253" s="42"/>
      <c r="K253" s="42">
        <f>SUM(Table1[[#This Row],[MOA Areawide General Fund]:[COVID/FEMA Response Federal Aid]])</f>
        <v>0</v>
      </c>
      <c r="L253" s="49"/>
      <c r="M253" s="72" t="s">
        <v>481</v>
      </c>
      <c r="N253" s="76" t="s">
        <v>485</v>
      </c>
      <c r="O253" s="41" t="s">
        <v>482</v>
      </c>
      <c r="P253" s="41"/>
      <c r="Q253" s="41"/>
      <c r="R253" s="41"/>
      <c r="S253" s="41"/>
    </row>
    <row r="254" spans="1:19" ht="42" customHeight="1" x14ac:dyDescent="0.25">
      <c r="A254" s="43">
        <v>2024</v>
      </c>
      <c r="B254" s="46">
        <v>45468</v>
      </c>
      <c r="C254" s="49" t="s">
        <v>265</v>
      </c>
      <c r="D254" s="41" t="s">
        <v>134</v>
      </c>
      <c r="E254" s="49" t="s">
        <v>483</v>
      </c>
      <c r="F254" s="42"/>
      <c r="G254" s="42"/>
      <c r="H254" s="42"/>
      <c r="I254" s="42"/>
      <c r="K254" s="42">
        <f>SUM(Table1[[#This Row],[MOA Areawide General Fund]:[COVID/FEMA Response Federal Aid]])</f>
        <v>0</v>
      </c>
      <c r="L254" s="49"/>
      <c r="M254" s="72" t="s">
        <v>484</v>
      </c>
      <c r="N254" s="76" t="s">
        <v>477</v>
      </c>
      <c r="O254" s="41" t="s">
        <v>476</v>
      </c>
      <c r="P254" s="41"/>
      <c r="Q254" s="41"/>
      <c r="R254" s="41"/>
      <c r="S254" s="41"/>
    </row>
    <row r="255" spans="1:19" ht="42" customHeight="1" x14ac:dyDescent="0.25">
      <c r="A255" s="43">
        <v>2024</v>
      </c>
      <c r="B255" s="46">
        <v>45468</v>
      </c>
      <c r="C255" s="49" t="s">
        <v>265</v>
      </c>
      <c r="D255" s="41" t="s">
        <v>134</v>
      </c>
      <c r="E255" s="49" t="s">
        <v>486</v>
      </c>
      <c r="F255" s="42"/>
      <c r="G255" s="42"/>
      <c r="H255" s="42"/>
      <c r="I255" s="42"/>
      <c r="K255" s="42">
        <f>SUM(Table1[[#This Row],[MOA Areawide General Fund]:[COVID/FEMA Response Federal Aid]])</f>
        <v>0</v>
      </c>
      <c r="L255" s="49"/>
      <c r="M255" s="72" t="s">
        <v>504</v>
      </c>
      <c r="N255" s="49">
        <v>206000</v>
      </c>
      <c r="O255" s="41" t="s">
        <v>448</v>
      </c>
      <c r="P255" s="41"/>
      <c r="Q255" s="41"/>
      <c r="R255" s="41"/>
      <c r="S255" s="41"/>
    </row>
    <row r="256" spans="1:19" ht="42" customHeight="1" x14ac:dyDescent="0.25">
      <c r="A256" s="43">
        <v>2024</v>
      </c>
      <c r="B256" s="46">
        <v>45468</v>
      </c>
      <c r="C256" s="49" t="s">
        <v>265</v>
      </c>
      <c r="D256" s="41" t="s">
        <v>134</v>
      </c>
      <c r="E256" s="49" t="s">
        <v>487</v>
      </c>
      <c r="F256" s="42"/>
      <c r="G256" s="42"/>
      <c r="H256" s="42"/>
      <c r="I256" s="42"/>
      <c r="K256" s="42">
        <f>SUM(Table1[[#This Row],[MOA Areawide General Fund]:[COVID/FEMA Response Federal Aid]])</f>
        <v>0</v>
      </c>
      <c r="L256" s="49"/>
      <c r="M256" s="72" t="s">
        <v>503</v>
      </c>
      <c r="N256" s="49">
        <v>206000</v>
      </c>
      <c r="O256" s="41" t="s">
        <v>448</v>
      </c>
      <c r="P256" s="41"/>
      <c r="Q256" s="41"/>
      <c r="R256" s="41"/>
      <c r="S256" s="41"/>
    </row>
    <row r="257" spans="1:19" ht="51.75" customHeight="1" x14ac:dyDescent="0.25">
      <c r="A257" s="43">
        <v>2024</v>
      </c>
      <c r="B257" s="46">
        <v>45489</v>
      </c>
      <c r="C257" s="49" t="s">
        <v>265</v>
      </c>
      <c r="D257" s="41" t="s">
        <v>134</v>
      </c>
      <c r="E257" s="49" t="s">
        <v>495</v>
      </c>
      <c r="F257" s="42"/>
      <c r="G257" s="42"/>
      <c r="H257" s="42"/>
      <c r="I257" s="42"/>
      <c r="K257" s="42">
        <f>SUM(Table1[[#This Row],[MOA Areawide General Fund]:[COVID/FEMA Response Federal Aid]])</f>
        <v>0</v>
      </c>
      <c r="L257" s="49"/>
      <c r="M257" s="72" t="s">
        <v>489</v>
      </c>
      <c r="N257" s="76" t="s">
        <v>490</v>
      </c>
      <c r="O257" s="41" t="s">
        <v>448</v>
      </c>
      <c r="P257" s="41"/>
      <c r="Q257" s="41"/>
      <c r="R257" s="41"/>
      <c r="S257" s="41"/>
    </row>
    <row r="258" spans="1:19" ht="51.75" customHeight="1" x14ac:dyDescent="0.25">
      <c r="A258" s="43">
        <v>2024</v>
      </c>
      <c r="B258" s="46">
        <v>45489</v>
      </c>
      <c r="C258" s="49" t="s">
        <v>267</v>
      </c>
      <c r="D258" s="41" t="s">
        <v>257</v>
      </c>
      <c r="E258" s="49" t="s">
        <v>491</v>
      </c>
      <c r="F258" s="42"/>
      <c r="G258" s="42"/>
      <c r="H258" s="42"/>
      <c r="I258" s="42">
        <v>141934</v>
      </c>
      <c r="K258" s="42">
        <f>SUM(Table1[[#This Row],[MOA Areawide General Fund]:[COVID/FEMA Response Federal Aid]])</f>
        <v>141934</v>
      </c>
      <c r="L258" s="49"/>
      <c r="M258" s="72" t="s">
        <v>492</v>
      </c>
      <c r="N258" s="76" t="s">
        <v>493</v>
      </c>
      <c r="O258" s="41" t="s">
        <v>494</v>
      </c>
      <c r="P258" s="41"/>
      <c r="Q258" s="41"/>
      <c r="R258" s="41"/>
      <c r="S258" s="41"/>
    </row>
    <row r="259" spans="1:19" ht="42.75" customHeight="1" x14ac:dyDescent="0.25">
      <c r="A259" s="43">
        <v>2024</v>
      </c>
      <c r="B259" s="46">
        <v>45492</v>
      </c>
      <c r="C259" s="49" t="s">
        <v>265</v>
      </c>
      <c r="D259" s="41" t="s">
        <v>134</v>
      </c>
      <c r="E259" s="49" t="s">
        <v>496</v>
      </c>
      <c r="F259" s="42"/>
      <c r="G259" s="42"/>
      <c r="H259" s="42"/>
      <c r="I259" s="42"/>
      <c r="K259" s="42">
        <f>SUM(Table1[[#This Row],[MOA Areawide General Fund]:[COVID/FEMA Response Federal Aid]])</f>
        <v>0</v>
      </c>
      <c r="L259" s="49"/>
      <c r="M259" s="72" t="s">
        <v>497</v>
      </c>
      <c r="N259" s="49">
        <v>231900</v>
      </c>
      <c r="O259" s="41" t="s">
        <v>500</v>
      </c>
      <c r="P259" s="41"/>
      <c r="Q259" s="41"/>
      <c r="R259" s="41"/>
      <c r="S259" s="41"/>
    </row>
    <row r="260" spans="1:19" ht="51.75" customHeight="1" x14ac:dyDescent="0.25">
      <c r="A260" s="43">
        <v>2024</v>
      </c>
      <c r="B260" s="46">
        <v>45492</v>
      </c>
      <c r="C260" s="49" t="s">
        <v>265</v>
      </c>
      <c r="D260" s="41" t="s">
        <v>134</v>
      </c>
      <c r="E260" s="49" t="s">
        <v>498</v>
      </c>
      <c r="F260" s="42"/>
      <c r="G260" s="42"/>
      <c r="H260" s="42"/>
      <c r="I260" s="42"/>
      <c r="K260" s="42">
        <f>SUM(Table1[[#This Row],[MOA Areawide General Fund]:[COVID/FEMA Response Federal Aid]])</f>
        <v>0</v>
      </c>
      <c r="L260" s="49"/>
      <c r="M260" s="72" t="s">
        <v>499</v>
      </c>
      <c r="N260" s="49">
        <v>231900</v>
      </c>
      <c r="O260" s="41" t="s">
        <v>500</v>
      </c>
      <c r="P260" s="41"/>
      <c r="Q260" s="41"/>
      <c r="R260" s="41"/>
      <c r="S260" s="41"/>
    </row>
    <row r="261" spans="1:19" ht="51.75" customHeight="1" x14ac:dyDescent="0.25">
      <c r="A261" s="43">
        <v>2024</v>
      </c>
      <c r="B261" s="46">
        <v>45503</v>
      </c>
      <c r="C261" s="49" t="s">
        <v>265</v>
      </c>
      <c r="D261" s="41" t="s">
        <v>134</v>
      </c>
      <c r="E261" s="49" t="s">
        <v>501</v>
      </c>
      <c r="F261" s="42"/>
      <c r="G261" s="42"/>
      <c r="H261" s="42"/>
      <c r="I261" s="42">
        <v>4000000</v>
      </c>
      <c r="K261" s="42">
        <f>SUM(Table1[[#This Row],[MOA Areawide General Fund]:[COVID/FEMA Response Federal Aid]])</f>
        <v>4000000</v>
      </c>
      <c r="L261" s="49"/>
      <c r="M261" s="72" t="s">
        <v>502</v>
      </c>
      <c r="N261" s="76" t="s">
        <v>493</v>
      </c>
      <c r="O261" s="41" t="s">
        <v>500</v>
      </c>
      <c r="P261" s="41"/>
      <c r="Q261" s="41"/>
      <c r="R261" s="41"/>
      <c r="S261" s="41"/>
    </row>
    <row r="262" spans="1:19" ht="51.75" customHeight="1" x14ac:dyDescent="0.25">
      <c r="A262" s="43">
        <v>2024</v>
      </c>
      <c r="B262" s="46">
        <v>45517</v>
      </c>
      <c r="C262" s="49" t="s">
        <v>265</v>
      </c>
      <c r="D262" s="41" t="s">
        <v>134</v>
      </c>
      <c r="E262" s="49" t="s">
        <v>520</v>
      </c>
      <c r="F262" s="42"/>
      <c r="G262" s="42"/>
      <c r="H262" s="42"/>
      <c r="I262" s="42"/>
      <c r="K262" s="42">
        <f>SUM(Table1[[#This Row],[MOA Areawide General Fund]:[COVID/FEMA Response Federal Aid]])</f>
        <v>0</v>
      </c>
      <c r="L262" s="49"/>
      <c r="M262" s="72" t="s">
        <v>522</v>
      </c>
      <c r="N262" s="76" t="s">
        <v>490</v>
      </c>
      <c r="O262" s="41" t="s">
        <v>448</v>
      </c>
      <c r="P262" s="41"/>
      <c r="Q262" s="41"/>
      <c r="R262" s="41"/>
      <c r="S262" s="41"/>
    </row>
    <row r="263" spans="1:19" ht="51.75" customHeight="1" x14ac:dyDescent="0.25">
      <c r="A263" s="43">
        <v>2024</v>
      </c>
      <c r="B263" s="46">
        <v>45517</v>
      </c>
      <c r="C263" s="49" t="s">
        <v>265</v>
      </c>
      <c r="D263" s="41" t="s">
        <v>134</v>
      </c>
      <c r="E263" s="49" t="s">
        <v>521</v>
      </c>
      <c r="F263" s="42"/>
      <c r="G263" s="42"/>
      <c r="H263" s="42"/>
      <c r="I263" s="42"/>
      <c r="K263" s="42">
        <f>SUM(Table1[[#This Row],[MOA Areawide General Fund]:[COVID/FEMA Response Federal Aid]])</f>
        <v>0</v>
      </c>
      <c r="L263" s="49"/>
      <c r="M263" s="72" t="s">
        <v>523</v>
      </c>
      <c r="N263" s="76" t="s">
        <v>490</v>
      </c>
      <c r="O263" s="41" t="s">
        <v>448</v>
      </c>
      <c r="P263" s="41"/>
      <c r="Q263" s="41"/>
      <c r="R263" s="41"/>
      <c r="S263" s="41"/>
    </row>
    <row r="264" spans="1:19" ht="51.75" customHeight="1" x14ac:dyDescent="0.25">
      <c r="A264" s="43">
        <v>2024</v>
      </c>
      <c r="B264" s="46">
        <v>45517</v>
      </c>
      <c r="C264" s="49" t="s">
        <v>266</v>
      </c>
      <c r="D264" s="41" t="s">
        <v>337</v>
      </c>
      <c r="E264" s="49" t="s">
        <v>526</v>
      </c>
      <c r="F264" s="42"/>
      <c r="G264" s="42"/>
      <c r="H264" s="42"/>
      <c r="I264" s="42"/>
      <c r="K264" s="42">
        <f>SUM(Table1[[#This Row],[MOA Areawide General Fund]:[COVID/FEMA Response Federal Aid]])</f>
        <v>0</v>
      </c>
      <c r="L264" s="49"/>
      <c r="M264" s="72" t="s">
        <v>527</v>
      </c>
      <c r="N264" s="76"/>
      <c r="O264" s="41"/>
      <c r="P264" s="41"/>
      <c r="Q264" s="41"/>
      <c r="R264" s="41"/>
      <c r="S264" s="41"/>
    </row>
    <row r="265" spans="1:19" ht="51.75" customHeight="1" x14ac:dyDescent="0.25">
      <c r="A265" s="43">
        <v>2024</v>
      </c>
      <c r="B265" s="46">
        <v>45517</v>
      </c>
      <c r="C265" s="49" t="s">
        <v>265</v>
      </c>
      <c r="D265" s="41" t="s">
        <v>134</v>
      </c>
      <c r="E265" s="49" t="s">
        <v>524</v>
      </c>
      <c r="F265" s="42"/>
      <c r="G265" s="42"/>
      <c r="H265" s="42"/>
      <c r="I265" s="42"/>
      <c r="K265" s="42">
        <f>SUM(Table1[[#This Row],[MOA Areawide General Fund]:[COVID/FEMA Response Federal Aid]])</f>
        <v>0</v>
      </c>
      <c r="L265" s="49"/>
      <c r="M265" s="72" t="s">
        <v>525</v>
      </c>
      <c r="N265" s="49"/>
      <c r="O265" s="41"/>
      <c r="P265" s="41"/>
      <c r="Q265" s="41"/>
      <c r="R265" s="41"/>
      <c r="S265" s="41"/>
    </row>
    <row r="266" spans="1:19" ht="51.75" customHeight="1" x14ac:dyDescent="0.25">
      <c r="A266" s="43">
        <v>2024</v>
      </c>
      <c r="B266" s="46">
        <v>45573</v>
      </c>
      <c r="C266" s="49" t="s">
        <v>267</v>
      </c>
      <c r="D266" s="41" t="s">
        <v>345</v>
      </c>
      <c r="E266" s="49" t="s">
        <v>528</v>
      </c>
      <c r="F266" s="42"/>
      <c r="G266" s="42"/>
      <c r="H266" s="42"/>
      <c r="I266" s="42">
        <v>400000</v>
      </c>
      <c r="K266" s="42">
        <f>SUM(Table1[[#This Row],[MOA Areawide General Fund]:[COVID/FEMA Response Federal Aid]])</f>
        <v>400000</v>
      </c>
      <c r="L266" s="49"/>
      <c r="M266" s="72" t="s">
        <v>529</v>
      </c>
      <c r="N266" s="77">
        <v>2000166</v>
      </c>
      <c r="O266" s="41" t="s">
        <v>530</v>
      </c>
      <c r="P266" s="41"/>
      <c r="Q266" s="41"/>
      <c r="R266" s="41"/>
      <c r="S266" s="41"/>
    </row>
    <row r="267" spans="1:19" ht="51.75" customHeight="1" x14ac:dyDescent="0.25">
      <c r="A267" s="43">
        <v>2024</v>
      </c>
      <c r="B267" s="46">
        <v>45573</v>
      </c>
      <c r="C267" s="49" t="s">
        <v>265</v>
      </c>
      <c r="D267" s="41" t="s">
        <v>134</v>
      </c>
      <c r="E267" s="49" t="s">
        <v>531</v>
      </c>
      <c r="F267" s="42"/>
      <c r="G267" s="42"/>
      <c r="H267" s="42"/>
      <c r="I267" s="42"/>
      <c r="K267" s="42">
        <f>SUM(Table1[[#This Row],[MOA Areawide General Fund]:[COVID/FEMA Response Federal Aid]])</f>
        <v>0</v>
      </c>
      <c r="L267" s="49"/>
      <c r="M267" s="72" t="s">
        <v>532</v>
      </c>
      <c r="N267" s="76"/>
      <c r="O267" s="41"/>
      <c r="P267" s="41"/>
      <c r="Q267" s="41"/>
      <c r="R267" s="41"/>
      <c r="S267" s="41"/>
    </row>
    <row r="268" spans="1:19" ht="51.75" customHeight="1" x14ac:dyDescent="0.25">
      <c r="A268" s="43">
        <v>2024</v>
      </c>
      <c r="B268" s="46">
        <v>45573</v>
      </c>
      <c r="C268" s="49" t="s">
        <v>265</v>
      </c>
      <c r="D268" s="41" t="s">
        <v>134</v>
      </c>
      <c r="E268" s="49" t="s">
        <v>533</v>
      </c>
      <c r="F268" s="42">
        <v>2320080</v>
      </c>
      <c r="G268" s="42"/>
      <c r="H268" s="42"/>
      <c r="I268" s="42">
        <v>1267520</v>
      </c>
      <c r="K268" s="42">
        <f>SUM(Table1[[#This Row],[MOA Areawide General Fund]:[COVID/FEMA Response Federal Aid]])</f>
        <v>3587600</v>
      </c>
      <c r="L268" s="49"/>
      <c r="M268" s="72" t="s">
        <v>534</v>
      </c>
      <c r="N268" s="76" t="s">
        <v>535</v>
      </c>
      <c r="O268" s="41" t="s">
        <v>539</v>
      </c>
      <c r="P268" s="41"/>
      <c r="Q268" s="41"/>
      <c r="R268" s="41"/>
      <c r="S268" s="41"/>
    </row>
    <row r="269" spans="1:19" ht="51.75" customHeight="1" x14ac:dyDescent="0.25">
      <c r="A269" s="43">
        <v>2024</v>
      </c>
      <c r="B269" s="46">
        <v>45573</v>
      </c>
      <c r="C269" s="49" t="s">
        <v>265</v>
      </c>
      <c r="D269" s="41" t="s">
        <v>134</v>
      </c>
      <c r="E269" s="49" t="s">
        <v>536</v>
      </c>
      <c r="F269" s="42">
        <v>1049040</v>
      </c>
      <c r="G269" s="42"/>
      <c r="H269" s="42"/>
      <c r="I269" s="42">
        <v>690618</v>
      </c>
      <c r="K269" s="42">
        <f>SUM(Table1[[#This Row],[MOA Areawide General Fund]:[COVID/FEMA Response Federal Aid]])</f>
        <v>1739658</v>
      </c>
      <c r="L269" s="49"/>
      <c r="M269" s="72" t="s">
        <v>537</v>
      </c>
      <c r="N269" s="76" t="s">
        <v>493</v>
      </c>
      <c r="O269" s="41" t="s">
        <v>539</v>
      </c>
      <c r="P269" s="41"/>
      <c r="Q269" s="41"/>
      <c r="R269" s="41"/>
      <c r="S269" s="41"/>
    </row>
    <row r="270" spans="1:19" ht="51.75" customHeight="1" x14ac:dyDescent="0.25">
      <c r="A270" s="43">
        <v>2024</v>
      </c>
      <c r="B270" s="46">
        <v>45587</v>
      </c>
      <c r="C270" s="49" t="s">
        <v>265</v>
      </c>
      <c r="D270" s="41" t="s">
        <v>134</v>
      </c>
      <c r="E270" s="49" t="s">
        <v>538</v>
      </c>
      <c r="F270" s="42">
        <v>1099008</v>
      </c>
      <c r="G270" s="42"/>
      <c r="H270" s="42"/>
      <c r="I270" s="42">
        <v>2612952</v>
      </c>
      <c r="K270" s="42">
        <f>SUM(Table1[[#This Row],[MOA Areawide General Fund]:[COVID/FEMA Response Federal Aid]])</f>
        <v>3711960</v>
      </c>
      <c r="L270" s="49"/>
      <c r="M270" s="72" t="s">
        <v>540</v>
      </c>
      <c r="N270" s="76" t="s">
        <v>543</v>
      </c>
      <c r="O270" s="41" t="s">
        <v>544</v>
      </c>
      <c r="P270" s="41"/>
      <c r="Q270" s="41"/>
      <c r="R270" s="41"/>
      <c r="S270" s="41"/>
    </row>
    <row r="271" spans="1:19" ht="51.75" customHeight="1" x14ac:dyDescent="0.25">
      <c r="A271" s="43">
        <v>2024</v>
      </c>
      <c r="B271" s="46">
        <v>45587</v>
      </c>
      <c r="C271" s="49" t="s">
        <v>265</v>
      </c>
      <c r="D271" s="41" t="s">
        <v>337</v>
      </c>
      <c r="E271" s="49" t="s">
        <v>541</v>
      </c>
      <c r="F271" s="42">
        <v>60000</v>
      </c>
      <c r="G271" s="42"/>
      <c r="H271" s="42"/>
      <c r="I271" s="42"/>
      <c r="K271" s="42">
        <f>SUM(Table1[[#This Row],[MOA Areawide General Fund]:[COVID/FEMA Response Federal Aid]])</f>
        <v>60000</v>
      </c>
      <c r="L271" s="49"/>
      <c r="M271" s="72" t="s">
        <v>542</v>
      </c>
      <c r="N271" s="76" t="s">
        <v>545</v>
      </c>
      <c r="O271" s="41" t="s">
        <v>546</v>
      </c>
      <c r="P271" s="41"/>
      <c r="Q271" s="41"/>
      <c r="R271" s="41"/>
      <c r="S271" s="41"/>
    </row>
    <row r="272" spans="1:19" ht="51.75" customHeight="1" x14ac:dyDescent="0.25">
      <c r="A272" s="43">
        <v>2024</v>
      </c>
      <c r="B272" s="46">
        <v>45615</v>
      </c>
      <c r="C272" s="49" t="s">
        <v>265</v>
      </c>
      <c r="D272" s="41" t="s">
        <v>257</v>
      </c>
      <c r="E272" s="49" t="s">
        <v>548</v>
      </c>
      <c r="F272" s="42"/>
      <c r="G272" s="42"/>
      <c r="H272" s="42"/>
      <c r="I272" s="42">
        <v>979250</v>
      </c>
      <c r="K272" s="42">
        <f>SUM(Table1[[#This Row],[MOA Areawide General Fund]:[COVID/FEMA Response Federal Aid]])</f>
        <v>979250</v>
      </c>
      <c r="L272" s="49"/>
      <c r="M272" s="72" t="s">
        <v>549</v>
      </c>
      <c r="N272" s="76"/>
      <c r="O272" s="41"/>
      <c r="P272" s="41"/>
      <c r="Q272" s="41"/>
      <c r="R272" s="41"/>
      <c r="S272" s="41"/>
    </row>
    <row r="273" spans="1:19" ht="51.75" customHeight="1" x14ac:dyDescent="0.25">
      <c r="A273" s="43">
        <v>2024</v>
      </c>
      <c r="B273" s="46">
        <v>45615</v>
      </c>
      <c r="C273" s="49" t="s">
        <v>265</v>
      </c>
      <c r="D273" s="41" t="s">
        <v>134</v>
      </c>
      <c r="E273" s="49" t="s">
        <v>550</v>
      </c>
      <c r="F273" s="42"/>
      <c r="G273" s="42"/>
      <c r="H273" s="42"/>
      <c r="I273" s="42"/>
      <c r="K273" s="42">
        <f>SUM(Table1[[#This Row],[MOA Areawide General Fund]:[COVID/FEMA Response Federal Aid]])</f>
        <v>0</v>
      </c>
      <c r="L273" s="49"/>
      <c r="M273" s="72" t="s">
        <v>551</v>
      </c>
      <c r="N273" s="76" t="s">
        <v>490</v>
      </c>
      <c r="O273" s="41" t="s">
        <v>448</v>
      </c>
      <c r="P273" s="41"/>
      <c r="Q273" s="41"/>
      <c r="R273" s="41"/>
      <c r="S273" s="41"/>
    </row>
    <row r="274" spans="1:19" ht="28.5" customHeight="1" x14ac:dyDescent="0.25">
      <c r="A274" s="43">
        <v>2024</v>
      </c>
      <c r="B274" s="46">
        <v>45645</v>
      </c>
      <c r="C274" s="49" t="s">
        <v>265</v>
      </c>
      <c r="D274" s="41" t="s">
        <v>134</v>
      </c>
      <c r="E274" s="49" t="s">
        <v>552</v>
      </c>
      <c r="F274" s="42">
        <v>202000</v>
      </c>
      <c r="G274" s="42"/>
      <c r="H274" s="42"/>
      <c r="I274" s="42"/>
      <c r="K274" s="42">
        <f>SUM(Table1[[#This Row],[MOA Areawide General Fund]:[COVID/FEMA Response Federal Aid]])</f>
        <v>202000</v>
      </c>
      <c r="L274" s="49"/>
      <c r="M274" s="72" t="s">
        <v>553</v>
      </c>
      <c r="N274" s="76" t="s">
        <v>545</v>
      </c>
      <c r="O274" s="41" t="s">
        <v>554</v>
      </c>
      <c r="P274" s="41"/>
      <c r="Q274" s="41"/>
      <c r="R274" s="41"/>
      <c r="S274" s="41"/>
    </row>
    <row r="275" spans="1:19" ht="40.5" customHeight="1" x14ac:dyDescent="0.25">
      <c r="A275" s="43">
        <v>2025</v>
      </c>
      <c r="B275" s="46">
        <v>45615</v>
      </c>
      <c r="C275" s="49" t="s">
        <v>265</v>
      </c>
      <c r="D275" s="41" t="s">
        <v>337</v>
      </c>
      <c r="E275" s="49" t="s">
        <v>583</v>
      </c>
      <c r="F275" s="42"/>
      <c r="G275" s="42">
        <v>670401</v>
      </c>
      <c r="H275" s="42"/>
      <c r="I275" s="42"/>
      <c r="K275" s="42">
        <f>SUM(Table1[[#This Row],[MOA Areawide General Fund]:[COVID/FEMA Response Federal Aid]])</f>
        <v>670401</v>
      </c>
      <c r="L275" s="49"/>
      <c r="M275" s="49" t="s">
        <v>589</v>
      </c>
      <c r="N275" s="76" t="s">
        <v>490</v>
      </c>
      <c r="O275" s="41" t="s">
        <v>555</v>
      </c>
      <c r="P275" s="41"/>
      <c r="Q275" s="41"/>
      <c r="R275" s="41"/>
      <c r="S275" s="41"/>
    </row>
    <row r="276" spans="1:19" ht="27" customHeight="1" x14ac:dyDescent="0.25">
      <c r="A276" s="43">
        <v>2025</v>
      </c>
      <c r="B276" s="46">
        <v>45615</v>
      </c>
      <c r="C276" s="49" t="s">
        <v>265</v>
      </c>
      <c r="D276" s="41" t="s">
        <v>134</v>
      </c>
      <c r="E276" s="49" t="s">
        <v>505</v>
      </c>
      <c r="F276" s="42"/>
      <c r="G276" s="42">
        <v>1647000</v>
      </c>
      <c r="H276" s="42"/>
      <c r="I276" s="42"/>
      <c r="K276" s="42">
        <f>SUM(Table1[[#This Row],[MOA Areawide General Fund]:[COVID/FEMA Response Federal Aid]])</f>
        <v>1647000</v>
      </c>
      <c r="L276" s="49"/>
      <c r="M276" s="49" t="s">
        <v>589</v>
      </c>
      <c r="N276" s="76" t="s">
        <v>490</v>
      </c>
      <c r="O276" s="41" t="s">
        <v>555</v>
      </c>
      <c r="P276" s="41"/>
      <c r="Q276" s="41"/>
      <c r="R276" s="41"/>
      <c r="S276" s="41"/>
    </row>
    <row r="277" spans="1:19" ht="28.5" customHeight="1" x14ac:dyDescent="0.25">
      <c r="A277" s="43">
        <v>2025</v>
      </c>
      <c r="B277" s="46">
        <v>45615</v>
      </c>
      <c r="C277" s="49" t="s">
        <v>265</v>
      </c>
      <c r="D277" s="41" t="s">
        <v>134</v>
      </c>
      <c r="E277" s="49" t="s">
        <v>510</v>
      </c>
      <c r="F277" s="42"/>
      <c r="G277" s="42">
        <v>495000</v>
      </c>
      <c r="H277" s="42"/>
      <c r="I277" s="42"/>
      <c r="K277" s="42">
        <f>SUM(Table1[[#This Row],[MOA Areawide General Fund]:[COVID/FEMA Response Federal Aid]])</f>
        <v>495000</v>
      </c>
      <c r="L277" s="49"/>
      <c r="M277" s="49" t="s">
        <v>589</v>
      </c>
      <c r="N277" s="76" t="s">
        <v>490</v>
      </c>
      <c r="O277" s="41" t="s">
        <v>555</v>
      </c>
      <c r="P277" s="41"/>
      <c r="Q277" s="41"/>
      <c r="R277" s="41"/>
      <c r="S277" s="41"/>
    </row>
    <row r="278" spans="1:19" ht="28.5" customHeight="1" x14ac:dyDescent="0.25">
      <c r="A278" s="43">
        <v>2025</v>
      </c>
      <c r="B278" s="46">
        <v>45615</v>
      </c>
      <c r="C278" s="49" t="s">
        <v>265</v>
      </c>
      <c r="D278" s="41" t="s">
        <v>134</v>
      </c>
      <c r="E278" s="49" t="s">
        <v>584</v>
      </c>
      <c r="F278" s="42"/>
      <c r="G278" s="42">
        <v>603000</v>
      </c>
      <c r="H278" s="42"/>
      <c r="I278" s="42"/>
      <c r="K278" s="42">
        <f>SUM(Table1[[#This Row],[MOA Areawide General Fund]:[COVID/FEMA Response Federal Aid]])</f>
        <v>603000</v>
      </c>
      <c r="L278" s="49"/>
      <c r="M278" s="49" t="s">
        <v>589</v>
      </c>
      <c r="N278" s="76" t="s">
        <v>490</v>
      </c>
      <c r="O278" s="41" t="s">
        <v>555</v>
      </c>
      <c r="P278" s="41"/>
      <c r="Q278" s="41"/>
      <c r="R278" s="41"/>
      <c r="S278" s="41"/>
    </row>
    <row r="279" spans="1:19" ht="42.75" customHeight="1" x14ac:dyDescent="0.25">
      <c r="A279" s="43">
        <v>2025</v>
      </c>
      <c r="B279" s="46">
        <v>45615</v>
      </c>
      <c r="C279" s="49" t="s">
        <v>265</v>
      </c>
      <c r="D279" s="41" t="s">
        <v>337</v>
      </c>
      <c r="E279" s="49" t="s">
        <v>585</v>
      </c>
      <c r="F279" s="42"/>
      <c r="G279" s="42">
        <v>630000</v>
      </c>
      <c r="H279" s="42"/>
      <c r="I279" s="42"/>
      <c r="K279" s="42">
        <f>SUM(Table1[[#This Row],[MOA Areawide General Fund]:[COVID/FEMA Response Federal Aid]])</f>
        <v>630000</v>
      </c>
      <c r="L279" s="49"/>
      <c r="M279" s="49" t="s">
        <v>589</v>
      </c>
      <c r="N279" s="76" t="s">
        <v>490</v>
      </c>
      <c r="O279" s="41" t="s">
        <v>555</v>
      </c>
      <c r="P279" s="41"/>
      <c r="Q279" s="41"/>
      <c r="R279" s="41"/>
      <c r="S279" s="41"/>
    </row>
    <row r="280" spans="1:19" ht="30" customHeight="1" x14ac:dyDescent="0.25">
      <c r="A280" s="43">
        <v>2025</v>
      </c>
      <c r="B280" s="46">
        <v>45615</v>
      </c>
      <c r="C280" s="49" t="s">
        <v>265</v>
      </c>
      <c r="D280" s="41" t="s">
        <v>134</v>
      </c>
      <c r="E280" s="49" t="s">
        <v>586</v>
      </c>
      <c r="F280" s="42"/>
      <c r="G280" s="42">
        <v>657000</v>
      </c>
      <c r="H280" s="42"/>
      <c r="I280" s="42"/>
      <c r="K280" s="42">
        <f>SUM(Table1[[#This Row],[MOA Areawide General Fund]:[COVID/FEMA Response Federal Aid]])</f>
        <v>657000</v>
      </c>
      <c r="L280" s="49"/>
      <c r="M280" s="49" t="s">
        <v>589</v>
      </c>
      <c r="N280" s="76" t="s">
        <v>490</v>
      </c>
      <c r="O280" s="41" t="s">
        <v>555</v>
      </c>
      <c r="P280" s="41"/>
      <c r="Q280" s="41"/>
      <c r="R280" s="41"/>
      <c r="S280" s="41"/>
    </row>
    <row r="281" spans="1:19" ht="33" customHeight="1" x14ac:dyDescent="0.25">
      <c r="A281" s="43">
        <v>2025</v>
      </c>
      <c r="B281" s="46">
        <v>45615</v>
      </c>
      <c r="C281" s="49" t="s">
        <v>265</v>
      </c>
      <c r="D281" s="41" t="s">
        <v>134</v>
      </c>
      <c r="E281" s="49" t="s">
        <v>588</v>
      </c>
      <c r="F281" s="42"/>
      <c r="G281" s="42">
        <v>4552288</v>
      </c>
      <c r="H281" s="42"/>
      <c r="I281" s="42"/>
      <c r="K281" s="42">
        <f>SUM(Table1[[#This Row],[MOA Areawide General Fund]:[COVID/FEMA Response Federal Aid]])</f>
        <v>4552288</v>
      </c>
      <c r="L281" s="49"/>
      <c r="M281" s="49" t="s">
        <v>589</v>
      </c>
      <c r="N281" s="76" t="s">
        <v>490</v>
      </c>
      <c r="O281" s="41" t="s">
        <v>555</v>
      </c>
      <c r="P281" s="41"/>
      <c r="Q281" s="41"/>
      <c r="R281" s="41"/>
      <c r="S281" s="41"/>
    </row>
    <row r="282" spans="1:19" ht="31.5" customHeight="1" x14ac:dyDescent="0.25">
      <c r="A282" s="43">
        <v>2025</v>
      </c>
      <c r="B282" s="46">
        <v>41962</v>
      </c>
      <c r="C282" s="49" t="s">
        <v>265</v>
      </c>
      <c r="D282" s="41" t="s">
        <v>358</v>
      </c>
      <c r="E282" s="49" t="s">
        <v>587</v>
      </c>
      <c r="F282" s="42"/>
      <c r="G282" s="42">
        <v>748186</v>
      </c>
      <c r="H282" s="42"/>
      <c r="I282" s="42"/>
      <c r="K282" s="42">
        <f>SUM(Table1[[#This Row],[MOA Areawide General Fund]:[COVID/FEMA Response Federal Aid]])</f>
        <v>748186</v>
      </c>
      <c r="L282" s="49"/>
      <c r="M282" s="49" t="s">
        <v>589</v>
      </c>
      <c r="N282" s="76" t="s">
        <v>490</v>
      </c>
      <c r="O282" s="41" t="s">
        <v>555</v>
      </c>
      <c r="P282" s="41"/>
      <c r="Q282" s="41"/>
      <c r="R282" s="41"/>
      <c r="S282" s="41"/>
    </row>
    <row r="283" spans="1:19" ht="51.75" customHeight="1" x14ac:dyDescent="0.25">
      <c r="A283" s="43">
        <v>2025</v>
      </c>
      <c r="B283" s="46">
        <v>45699</v>
      </c>
      <c r="C283" s="49" t="s">
        <v>265</v>
      </c>
      <c r="D283" s="41" t="s">
        <v>134</v>
      </c>
      <c r="E283" s="49" t="s">
        <v>557</v>
      </c>
      <c r="F283" s="42"/>
      <c r="G283" s="42"/>
      <c r="H283" s="42"/>
      <c r="I283" s="42"/>
      <c r="K283" s="42">
        <f>SUM(Table1[[#This Row],[MOA Areawide General Fund]:[COVID/FEMA Response Federal Aid]])</f>
        <v>0</v>
      </c>
      <c r="L283" s="49"/>
      <c r="M283" s="72" t="s">
        <v>559</v>
      </c>
      <c r="N283" s="76" t="s">
        <v>490</v>
      </c>
      <c r="O283" s="41" t="s">
        <v>448</v>
      </c>
      <c r="P283" s="41"/>
      <c r="Q283" s="41"/>
      <c r="R283" s="41"/>
      <c r="S283" s="41"/>
    </row>
    <row r="284" spans="1:19" ht="51.75" customHeight="1" x14ac:dyDescent="0.25">
      <c r="A284" s="43">
        <v>2025</v>
      </c>
      <c r="B284" s="46">
        <v>45699</v>
      </c>
      <c r="C284" s="49" t="s">
        <v>266</v>
      </c>
      <c r="D284" s="41" t="s">
        <v>257</v>
      </c>
      <c r="E284" s="49" t="s">
        <v>558</v>
      </c>
      <c r="F284" s="42"/>
      <c r="G284" s="42"/>
      <c r="H284" s="42"/>
      <c r="I284" s="42"/>
      <c r="K284" s="42">
        <f>SUM(Table1[[#This Row],[MOA Areawide General Fund]:[COVID/FEMA Response Federal Aid]])</f>
        <v>0</v>
      </c>
      <c r="L284" s="49"/>
      <c r="M284" s="72" t="s">
        <v>559</v>
      </c>
      <c r="N284" s="76" t="s">
        <v>490</v>
      </c>
      <c r="O284" s="41" t="s">
        <v>448</v>
      </c>
      <c r="P284" s="41"/>
      <c r="Q284" s="41"/>
      <c r="R284" s="41"/>
      <c r="S284" s="41"/>
    </row>
    <row r="285" spans="1:19" ht="51.75" customHeight="1" x14ac:dyDescent="0.25">
      <c r="A285" s="43">
        <v>2025</v>
      </c>
      <c r="B285" s="46">
        <v>45713</v>
      </c>
      <c r="C285" s="49" t="s">
        <v>266</v>
      </c>
      <c r="D285" s="41" t="s">
        <v>257</v>
      </c>
      <c r="E285" s="49" t="s">
        <v>563</v>
      </c>
      <c r="F285" s="42"/>
      <c r="G285" s="42"/>
      <c r="H285" s="42"/>
      <c r="I285" s="42"/>
      <c r="K285" s="42"/>
      <c r="L285" s="49"/>
      <c r="M285" s="72" t="s">
        <v>560</v>
      </c>
      <c r="N285" s="76" t="s">
        <v>490</v>
      </c>
      <c r="O285" s="41" t="s">
        <v>555</v>
      </c>
      <c r="P285" s="41"/>
      <c r="Q285" s="41"/>
      <c r="R285" s="41"/>
      <c r="S285" s="41"/>
    </row>
    <row r="286" spans="1:19" ht="51.75" customHeight="1" x14ac:dyDescent="0.25">
      <c r="A286" s="43">
        <v>2025</v>
      </c>
      <c r="B286" s="46">
        <v>45713</v>
      </c>
      <c r="C286" s="49" t="s">
        <v>265</v>
      </c>
      <c r="D286" s="41" t="s">
        <v>134</v>
      </c>
      <c r="E286" s="49" t="s">
        <v>562</v>
      </c>
      <c r="F286" s="42"/>
      <c r="G286" s="42"/>
      <c r="H286" s="42"/>
      <c r="I286" s="42"/>
      <c r="K286" s="42"/>
      <c r="L286" s="49"/>
      <c r="M286" s="72" t="s">
        <v>561</v>
      </c>
      <c r="N286" s="76" t="s">
        <v>490</v>
      </c>
      <c r="O286" s="41" t="s">
        <v>555</v>
      </c>
      <c r="P286" s="41"/>
      <c r="Q286" s="41"/>
      <c r="R286" s="41"/>
      <c r="S286" s="41"/>
    </row>
    <row r="287" spans="1:19" ht="93.75" customHeight="1" x14ac:dyDescent="0.25">
      <c r="A287" s="43">
        <v>2025</v>
      </c>
      <c r="B287" s="46">
        <v>45755</v>
      </c>
      <c r="C287" s="49" t="s">
        <v>266</v>
      </c>
      <c r="D287" s="41" t="s">
        <v>355</v>
      </c>
      <c r="E287" s="49" t="s">
        <v>565</v>
      </c>
      <c r="F287" s="42"/>
      <c r="G287" s="42"/>
      <c r="H287" s="42"/>
      <c r="I287" s="42"/>
      <c r="J287" s="42">
        <v>5529232</v>
      </c>
      <c r="K287" s="42"/>
      <c r="L287" s="49"/>
      <c r="M287" s="72" t="s">
        <v>564</v>
      </c>
      <c r="N287" s="76" t="s">
        <v>543</v>
      </c>
      <c r="O287" s="41" t="s">
        <v>566</v>
      </c>
      <c r="P287" s="41"/>
      <c r="Q287" s="41"/>
      <c r="R287" s="41"/>
      <c r="S287" s="41"/>
    </row>
    <row r="288" spans="1:19" ht="30" customHeight="1" x14ac:dyDescent="0.25">
      <c r="A288" s="43">
        <v>2025</v>
      </c>
      <c r="B288" s="46">
        <v>45763</v>
      </c>
      <c r="C288" s="49" t="s">
        <v>265</v>
      </c>
      <c r="D288" s="41" t="s">
        <v>134</v>
      </c>
      <c r="E288" s="49" t="s">
        <v>568</v>
      </c>
      <c r="F288" s="42">
        <v>136000</v>
      </c>
      <c r="G288" s="42"/>
      <c r="H288" s="42"/>
      <c r="I288" s="42"/>
      <c r="K288" s="42"/>
      <c r="L288" s="49"/>
      <c r="M288" s="72" t="s">
        <v>567</v>
      </c>
      <c r="N288" s="76" t="s">
        <v>545</v>
      </c>
      <c r="O288" s="41" t="s">
        <v>569</v>
      </c>
      <c r="P288" s="41"/>
      <c r="Q288" s="41"/>
      <c r="R288" s="41"/>
      <c r="S288" s="41"/>
    </row>
    <row r="289" spans="1:19" ht="30" customHeight="1" x14ac:dyDescent="0.25">
      <c r="A289" s="43">
        <v>2025</v>
      </c>
      <c r="B289" s="46">
        <v>45769</v>
      </c>
      <c r="C289" s="49" t="s">
        <v>265</v>
      </c>
      <c r="D289" s="41" t="s">
        <v>134</v>
      </c>
      <c r="E289" s="49" t="s">
        <v>570</v>
      </c>
      <c r="F289" s="42"/>
      <c r="G289" s="42"/>
      <c r="H289" s="42"/>
      <c r="I289" s="42"/>
      <c r="K289" s="42">
        <f>SUM(Table1[[#This Row],[MOA Areawide General Fund]:[COVID/FEMA Response Federal Aid]])</f>
        <v>0</v>
      </c>
      <c r="L289" s="49"/>
      <c r="M289" s="72" t="s">
        <v>571</v>
      </c>
      <c r="N289" s="76"/>
      <c r="O289" s="41"/>
      <c r="P289" s="41"/>
      <c r="Q289" s="41"/>
      <c r="R289" s="41"/>
      <c r="S289" s="41"/>
    </row>
    <row r="290" spans="1:19" ht="33" customHeight="1" x14ac:dyDescent="0.25">
      <c r="A290" s="43">
        <v>2025</v>
      </c>
      <c r="B290" s="46">
        <v>45783</v>
      </c>
      <c r="C290" s="49" t="s">
        <v>265</v>
      </c>
      <c r="D290" s="41" t="s">
        <v>134</v>
      </c>
      <c r="E290" s="49" t="s">
        <v>575</v>
      </c>
      <c r="F290" s="42">
        <v>730000</v>
      </c>
      <c r="G290" s="42"/>
      <c r="H290" s="42"/>
      <c r="I290" s="42"/>
      <c r="K290" s="42">
        <f>SUM(Table1[[#This Row],[MOA Areawide General Fund]:[COVID/FEMA Response Federal Aid]])</f>
        <v>730000</v>
      </c>
      <c r="L290" s="49"/>
      <c r="M290" s="72" t="s">
        <v>576</v>
      </c>
      <c r="N290" s="76" t="s">
        <v>545</v>
      </c>
      <c r="O290" s="41" t="s">
        <v>569</v>
      </c>
      <c r="P290" s="41"/>
      <c r="Q290" s="41"/>
      <c r="R290" s="41"/>
      <c r="S290" s="41"/>
    </row>
    <row r="291" spans="1:19" ht="56.25" customHeight="1" x14ac:dyDescent="0.25">
      <c r="A291" s="43">
        <v>2025</v>
      </c>
      <c r="B291" s="46">
        <v>45783</v>
      </c>
      <c r="C291" s="49" t="s">
        <v>265</v>
      </c>
      <c r="D291" s="41" t="s">
        <v>134</v>
      </c>
      <c r="E291" s="49" t="s">
        <v>572</v>
      </c>
      <c r="F291" s="42"/>
      <c r="G291" s="42"/>
      <c r="H291" s="42"/>
      <c r="I291" s="42">
        <v>265710</v>
      </c>
      <c r="K291" s="42">
        <f>SUM(Table1[[#This Row],[MOA Areawide General Fund]:[COVID/FEMA Response Federal Aid]])</f>
        <v>265710</v>
      </c>
      <c r="L291" s="49"/>
      <c r="M291" s="72" t="s">
        <v>573</v>
      </c>
      <c r="N291" s="76" t="s">
        <v>574</v>
      </c>
      <c r="O291" s="41" t="s">
        <v>598</v>
      </c>
      <c r="P291" s="41"/>
      <c r="Q291" s="41"/>
      <c r="R291" s="41"/>
      <c r="S291" s="41"/>
    </row>
    <row r="292" spans="1:19" ht="46.5" customHeight="1" x14ac:dyDescent="0.25">
      <c r="A292" s="43">
        <v>2025</v>
      </c>
      <c r="B292" s="46">
        <v>45783</v>
      </c>
      <c r="C292" s="49" t="s">
        <v>265</v>
      </c>
      <c r="D292" s="41" t="s">
        <v>337</v>
      </c>
      <c r="E292" s="49" t="s">
        <v>577</v>
      </c>
      <c r="F292" s="42"/>
      <c r="G292" s="42"/>
      <c r="H292" s="42"/>
      <c r="I292" s="42">
        <v>50000</v>
      </c>
      <c r="K292" s="42">
        <f>SUM(Table1[[#This Row],[MOA Areawide General Fund]:[COVID/FEMA Response Federal Aid]])</f>
        <v>50000</v>
      </c>
      <c r="L292" s="49"/>
      <c r="M292" s="72" t="s">
        <v>578</v>
      </c>
      <c r="N292" s="76" t="s">
        <v>574</v>
      </c>
      <c r="O292" s="41" t="s">
        <v>598</v>
      </c>
      <c r="P292" s="41"/>
      <c r="Q292" s="41"/>
      <c r="R292" s="41"/>
      <c r="S292" s="41"/>
    </row>
    <row r="293" spans="1:19" ht="55.5" customHeight="1" x14ac:dyDescent="0.25">
      <c r="A293" s="43">
        <v>2025</v>
      </c>
      <c r="B293" s="46">
        <v>45797</v>
      </c>
      <c r="C293" s="49" t="s">
        <v>265</v>
      </c>
      <c r="D293" s="41" t="s">
        <v>337</v>
      </c>
      <c r="E293" s="49" t="s">
        <v>581</v>
      </c>
      <c r="F293" s="42"/>
      <c r="G293" s="42"/>
      <c r="H293" s="42"/>
      <c r="I293" s="42"/>
      <c r="J293" s="42">
        <v>156500.60999999999</v>
      </c>
      <c r="K293" s="42">
        <f>SUM(Table1[[#This Row],[MOA Areawide General Fund]:[COVID/FEMA Response Federal Aid]])</f>
        <v>156500.60999999999</v>
      </c>
      <c r="L293" s="49"/>
      <c r="M293" s="72" t="s">
        <v>580</v>
      </c>
      <c r="N293" s="76" t="s">
        <v>543</v>
      </c>
      <c r="O293" s="41" t="s">
        <v>596</v>
      </c>
      <c r="P293" s="41"/>
      <c r="Q293" s="41"/>
      <c r="R293" s="41"/>
      <c r="S293" s="41"/>
    </row>
    <row r="294" spans="1:19" ht="46.5" customHeight="1" x14ac:dyDescent="0.25">
      <c r="A294" s="43">
        <v>2025</v>
      </c>
      <c r="B294" s="46">
        <v>45818</v>
      </c>
      <c r="C294" s="49" t="s">
        <v>265</v>
      </c>
      <c r="D294" s="41" t="s">
        <v>134</v>
      </c>
      <c r="E294" s="49" t="s">
        <v>592</v>
      </c>
      <c r="F294" s="42"/>
      <c r="G294" s="42"/>
      <c r="H294" s="42"/>
      <c r="I294" s="42"/>
      <c r="K294" s="42">
        <f>SUM(Table1[[#This Row],[MOA Areawide General Fund]:[COVID/FEMA Response Federal Aid]])</f>
        <v>0</v>
      </c>
      <c r="L294" s="49"/>
      <c r="M294" s="72" t="s">
        <v>590</v>
      </c>
      <c r="N294" s="76" t="s">
        <v>493</v>
      </c>
      <c r="O294" s="41" t="s">
        <v>582</v>
      </c>
      <c r="P294" s="41"/>
      <c r="Q294" s="41"/>
      <c r="R294" s="41"/>
      <c r="S294" s="41"/>
    </row>
    <row r="295" spans="1:19" ht="56.25" customHeight="1" x14ac:dyDescent="0.25">
      <c r="A295" s="43">
        <v>2025</v>
      </c>
      <c r="B295" s="46">
        <v>45818</v>
      </c>
      <c r="C295" s="49" t="s">
        <v>265</v>
      </c>
      <c r="D295" s="41" t="s">
        <v>134</v>
      </c>
      <c r="E295" s="49" t="s">
        <v>591</v>
      </c>
      <c r="F295" s="42"/>
      <c r="G295" s="42"/>
      <c r="H295" s="42"/>
      <c r="I295" s="42"/>
      <c r="J295" s="42">
        <v>2422806</v>
      </c>
      <c r="K295" s="42">
        <f>SUM(Table1[[#This Row],[MOA Areawide General Fund]:[COVID/FEMA Response Federal Aid]])</f>
        <v>2422806</v>
      </c>
      <c r="L295" s="49"/>
      <c r="M295" s="72" t="s">
        <v>593</v>
      </c>
      <c r="N295" s="76" t="s">
        <v>493</v>
      </c>
      <c r="O295" s="41" t="s">
        <v>582</v>
      </c>
      <c r="P295" s="41"/>
      <c r="Q295" s="41"/>
      <c r="R295" s="41"/>
      <c r="S295" s="41"/>
    </row>
    <row r="296" spans="1:19" ht="56.25" customHeight="1" x14ac:dyDescent="0.25">
      <c r="A296" s="43">
        <v>2025</v>
      </c>
      <c r="B296" s="46">
        <v>45832</v>
      </c>
      <c r="C296" s="49" t="s">
        <v>266</v>
      </c>
      <c r="D296" s="41" t="s">
        <v>257</v>
      </c>
      <c r="E296" s="49" t="s">
        <v>594</v>
      </c>
      <c r="F296" s="42"/>
      <c r="G296" s="42"/>
      <c r="H296" s="42"/>
      <c r="I296" s="42">
        <v>281555</v>
      </c>
      <c r="K296" s="42">
        <f>SUM(Table1[[#This Row],[MOA Areawide General Fund]:[COVID/FEMA Response Federal Aid]])</f>
        <v>281555</v>
      </c>
      <c r="L296" s="49"/>
      <c r="M296" s="72" t="s">
        <v>595</v>
      </c>
      <c r="N296" s="76" t="s">
        <v>543</v>
      </c>
      <c r="O296" s="41" t="s">
        <v>602</v>
      </c>
      <c r="P296" s="41"/>
      <c r="Q296" s="41"/>
      <c r="R296" s="41"/>
      <c r="S296" s="41"/>
    </row>
    <row r="297" spans="1:19" ht="56.25" customHeight="1" x14ac:dyDescent="0.25">
      <c r="A297" s="43">
        <v>2025</v>
      </c>
      <c r="B297" s="46">
        <v>45832</v>
      </c>
      <c r="C297" s="49" t="s">
        <v>265</v>
      </c>
      <c r="D297" s="41" t="s">
        <v>134</v>
      </c>
      <c r="E297" s="49" t="s">
        <v>597</v>
      </c>
      <c r="F297" s="42">
        <v>1112156</v>
      </c>
      <c r="G297" s="42"/>
      <c r="H297" s="42"/>
      <c r="I297" s="42"/>
      <c r="K297" s="42">
        <f>SUM(Table1[[#This Row],[MOA Areawide General Fund]:[COVID/FEMA Response Federal Aid]])</f>
        <v>1112156</v>
      </c>
      <c r="L297" s="49"/>
      <c r="M297" s="72" t="s">
        <v>601</v>
      </c>
      <c r="N297" s="76"/>
      <c r="O297" s="41" t="s">
        <v>598</v>
      </c>
      <c r="P297" s="41"/>
      <c r="Q297" s="41"/>
      <c r="R297" s="41"/>
      <c r="S297" s="41"/>
    </row>
    <row r="298" spans="1:19" ht="56.25" customHeight="1" x14ac:dyDescent="0.25">
      <c r="A298" s="43">
        <v>2025</v>
      </c>
      <c r="B298" s="46">
        <v>45853</v>
      </c>
      <c r="C298" s="49" t="s">
        <v>265</v>
      </c>
      <c r="D298" s="41" t="s">
        <v>134</v>
      </c>
      <c r="E298" s="49" t="s">
        <v>599</v>
      </c>
      <c r="F298" s="42"/>
      <c r="G298" s="42">
        <v>114034</v>
      </c>
      <c r="H298" s="42"/>
      <c r="I298" s="42"/>
      <c r="K298" s="42">
        <f>SUM(Table1[[#This Row],[MOA Areawide General Fund]:[COVID/FEMA Response Federal Aid]])</f>
        <v>114034</v>
      </c>
      <c r="L298" s="49"/>
      <c r="M298" s="72" t="s">
        <v>600</v>
      </c>
      <c r="N298" s="76" t="s">
        <v>490</v>
      </c>
      <c r="O298" s="41" t="s">
        <v>555</v>
      </c>
      <c r="P298" s="41"/>
      <c r="Q298" s="41"/>
      <c r="R298" s="41"/>
      <c r="S298" s="41"/>
    </row>
    <row r="299" spans="1:19" ht="56.25" customHeight="1" x14ac:dyDescent="0.25">
      <c r="A299" s="43">
        <v>2025</v>
      </c>
      <c r="B299" s="46">
        <v>45853</v>
      </c>
      <c r="C299" s="49" t="s">
        <v>266</v>
      </c>
      <c r="D299" s="41" t="s">
        <v>337</v>
      </c>
      <c r="E299" s="49" t="s">
        <v>603</v>
      </c>
      <c r="F299" s="42"/>
      <c r="G299" s="42"/>
      <c r="H299" s="42"/>
      <c r="I299" s="42"/>
      <c r="K299" s="42">
        <f>SUM(Table1[[#This Row],[MOA Areawide General Fund]:[COVID/FEMA Response Federal Aid]])</f>
        <v>0</v>
      </c>
      <c r="L299" s="49"/>
      <c r="M299" s="72" t="s">
        <v>604</v>
      </c>
      <c r="N299" s="76" t="s">
        <v>543</v>
      </c>
      <c r="O299" s="41" t="s">
        <v>605</v>
      </c>
      <c r="P299" s="41"/>
      <c r="Q299" s="41"/>
      <c r="R299" s="41"/>
      <c r="S299" s="41"/>
    </row>
    <row r="300" spans="1:19" ht="68.25" customHeight="1" x14ac:dyDescent="0.25">
      <c r="A300" s="43">
        <v>2025</v>
      </c>
      <c r="B300" s="46">
        <v>45867</v>
      </c>
      <c r="C300" s="49" t="s">
        <v>265</v>
      </c>
      <c r="D300" s="41" t="s">
        <v>134</v>
      </c>
      <c r="E300" s="49" t="s">
        <v>608</v>
      </c>
      <c r="F300" s="87">
        <v>1339200</v>
      </c>
      <c r="G300" s="42"/>
      <c r="H300" s="42"/>
      <c r="I300" s="42"/>
      <c r="K300" s="42">
        <f>SUM(Table1[[#This Row],[MOA Areawide General Fund]:[COVID/FEMA Response Federal Aid]])</f>
        <v>1339200</v>
      </c>
      <c r="L300" s="49"/>
      <c r="M300" s="72" t="s">
        <v>606</v>
      </c>
      <c r="N300" s="76" t="s">
        <v>574</v>
      </c>
      <c r="O300" s="41" t="s">
        <v>598</v>
      </c>
      <c r="P300" s="41"/>
      <c r="Q300" s="41"/>
      <c r="R300" s="41"/>
      <c r="S300" s="41"/>
    </row>
    <row r="301" spans="1:19" ht="57" customHeight="1" x14ac:dyDescent="0.25">
      <c r="A301" s="43">
        <v>2025</v>
      </c>
      <c r="B301" s="46">
        <v>45867</v>
      </c>
      <c r="C301" s="49" t="s">
        <v>265</v>
      </c>
      <c r="D301" s="41" t="s">
        <v>134</v>
      </c>
      <c r="E301" s="49" t="s">
        <v>609</v>
      </c>
      <c r="F301" s="42">
        <v>1037756</v>
      </c>
      <c r="G301" s="42"/>
      <c r="H301" s="42"/>
      <c r="I301" s="42"/>
      <c r="K301" s="42"/>
      <c r="L301" s="49"/>
      <c r="M301" s="72" t="s">
        <v>607</v>
      </c>
      <c r="N301" s="76" t="s">
        <v>574</v>
      </c>
      <c r="O301" s="41" t="s">
        <v>598</v>
      </c>
      <c r="P301" s="41"/>
      <c r="Q301" s="41"/>
      <c r="R301" s="41"/>
      <c r="S301" s="41"/>
    </row>
    <row r="302" spans="1:19" ht="51" x14ac:dyDescent="0.25">
      <c r="A302" s="43">
        <v>2025</v>
      </c>
      <c r="B302" s="46">
        <v>45895</v>
      </c>
      <c r="C302" s="49" t="s">
        <v>265</v>
      </c>
      <c r="D302" s="41" t="s">
        <v>337</v>
      </c>
      <c r="E302" s="49" t="s">
        <v>577</v>
      </c>
      <c r="F302" s="42">
        <v>150000</v>
      </c>
      <c r="G302" s="42"/>
      <c r="H302" s="42"/>
      <c r="I302" s="42"/>
      <c r="K302" s="42">
        <f>SUM(Table1[[#This Row],[MOA Areawide General Fund]:[COVID/FEMA Response Federal Aid]])</f>
        <v>150000</v>
      </c>
      <c r="L302" s="49"/>
      <c r="M302" s="72" t="s">
        <v>610</v>
      </c>
      <c r="N302" s="76" t="s">
        <v>574</v>
      </c>
      <c r="O302" s="41" t="s">
        <v>598</v>
      </c>
    </row>
    <row r="303" spans="1:19" ht="51" x14ac:dyDescent="0.25">
      <c r="A303" s="17">
        <v>2025</v>
      </c>
      <c r="B303" s="46">
        <v>45909</v>
      </c>
      <c r="C303" s="41" t="s">
        <v>266</v>
      </c>
      <c r="D303" s="17" t="s">
        <v>355</v>
      </c>
      <c r="E303" s="49" t="s">
        <v>611</v>
      </c>
      <c r="M303" s="17" t="s">
        <v>612</v>
      </c>
      <c r="N303" s="76" t="s">
        <v>543</v>
      </c>
      <c r="O303" s="41" t="s">
        <v>605</v>
      </c>
    </row>
    <row r="304" spans="1:19" x14ac:dyDescent="0.25">
      <c r="A304" s="41"/>
      <c r="B304" s="46"/>
      <c r="D304" s="41"/>
      <c r="E304" s="41" t="s">
        <v>380</v>
      </c>
      <c r="F304" s="64">
        <f>SUBTOTAL(109,Table1[MOA Areawide General Fund])</f>
        <v>37093528.480000004</v>
      </c>
      <c r="G304" s="64">
        <f>SUBTOTAL(109,Table1[Alcohol Tax])</f>
        <v>53302939.730000004</v>
      </c>
      <c r="H304" s="64">
        <f>SUBTOTAL(109,Table1[Federal COVID Relief])</f>
        <v>56358445</v>
      </c>
      <c r="I304" s="64">
        <f>SUBTOTAL(109,Table1[Pass Through/ Grant])</f>
        <v>58356465</v>
      </c>
      <c r="J304" s="64">
        <f>SUBTOTAL(109,Table1[COVID/FEMA Response Federal Aid])</f>
        <v>80544742.883000001</v>
      </c>
      <c r="K304" s="64">
        <f>SUBTOTAL(109,Table1[TOTAL Funding])</f>
        <v>278953133.09299999</v>
      </c>
      <c r="L304" s="64"/>
      <c r="M304" s="41"/>
      <c r="N304" s="41"/>
      <c r="O304" s="41"/>
      <c r="P304" s="64"/>
      <c r="R304" s="17"/>
      <c r="S304" s="41"/>
    </row>
  </sheetData>
  <phoneticPr fontId="2" type="noConversion"/>
  <conditionalFormatting sqref="A113:E113">
    <cfRule type="timePeriod" dxfId="2146" priority="1" timePeriod="lastMonth">
      <formula>AND(MONTH(A113)=MONTH(EDATE(TODAY(),0-1)),YEAR(A113)=YEAR(EDATE(TODAY(),0-1)))</formula>
    </cfRule>
  </conditionalFormatting>
  <pageMargins left="0.7" right="0.7" top="0.75" bottom="0.75" header="0.3" footer="0.3"/>
  <pageSetup paperSize="3" scale="66" fitToHeight="0" orientation="landscape" r:id="rId1"/>
  <headerFooter>
    <oddFooter>&amp;LNote: $18.4M in Areawide General Funds in 2020 only possible because CARES Act paid for that same amount in General Fund budget</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AAC2-90F5-47D3-A6B0-0B9EDBA4DBF2}">
  <dimension ref="A1:G151"/>
  <sheetViews>
    <sheetView zoomScaleNormal="100" workbookViewId="0">
      <selection activeCell="C4" sqref="C4:C151"/>
      <pivotSelection pane="bottomRight" showHeader="1" extendable="1" start="1" max="5" activeRow="3" activeCol="2" click="1" r:id="rId1">
        <pivotArea dataOnly="0" outline="0" fieldPosition="0">
          <references count="2">
            <reference field="4294967294" count="1">
              <x v="1"/>
            </reference>
            <reference field="2" count="1" selected="0">
              <x v="3"/>
            </reference>
          </references>
        </pivotArea>
      </pivotSelection>
    </sheetView>
  </sheetViews>
  <sheetFormatPr defaultRowHeight="15" x14ac:dyDescent="0.25"/>
  <cols>
    <col min="1" max="1" width="59" style="1" customWidth="1"/>
    <col min="2" max="2" width="14.28515625" bestFit="1" customWidth="1"/>
    <col min="3" max="3" width="18" bestFit="1" customWidth="1"/>
    <col min="4" max="5" width="15.28515625" bestFit="1" customWidth="1"/>
    <col min="6" max="6" width="19.5703125" bestFit="1" customWidth="1"/>
    <col min="7" max="7" width="20.42578125" bestFit="1" customWidth="1"/>
    <col min="8" max="8" width="51.42578125" bestFit="1" customWidth="1"/>
    <col min="9" max="9" width="129.28515625" bestFit="1" customWidth="1"/>
    <col min="10" max="10" width="43.5703125" bestFit="1" customWidth="1"/>
    <col min="11" max="11" width="23.85546875" bestFit="1" customWidth="1"/>
    <col min="12" max="12" width="25.7109375" bestFit="1" customWidth="1"/>
    <col min="13" max="13" width="34.5703125" bestFit="1" customWidth="1"/>
    <col min="14" max="14" width="34.28515625" bestFit="1" customWidth="1"/>
    <col min="15" max="15" width="51.42578125" bestFit="1" customWidth="1"/>
    <col min="16" max="16" width="158.7109375" bestFit="1" customWidth="1"/>
    <col min="17" max="17" width="43.5703125" bestFit="1" customWidth="1"/>
    <col min="18" max="18" width="23.85546875" bestFit="1" customWidth="1"/>
    <col min="19" max="19" width="25.7109375" bestFit="1" customWidth="1"/>
    <col min="20" max="20" width="34.5703125" bestFit="1" customWidth="1"/>
    <col min="21" max="21" width="34.28515625" bestFit="1" customWidth="1"/>
    <col min="22" max="22" width="51.42578125" bestFit="1" customWidth="1"/>
    <col min="23" max="23" width="110" bestFit="1" customWidth="1"/>
    <col min="24" max="24" width="43.5703125" bestFit="1" customWidth="1"/>
    <col min="25" max="25" width="23.85546875" bestFit="1" customWidth="1"/>
    <col min="26" max="26" width="25.7109375" bestFit="1" customWidth="1"/>
    <col min="27" max="27" width="34.5703125" bestFit="1" customWidth="1"/>
    <col min="28" max="28" width="34.28515625" bestFit="1" customWidth="1"/>
    <col min="29" max="29" width="51.42578125" bestFit="1" customWidth="1"/>
    <col min="30" max="30" width="152.42578125" bestFit="1" customWidth="1"/>
    <col min="31" max="31" width="43.5703125" bestFit="1" customWidth="1"/>
    <col min="32" max="32" width="23.85546875" bestFit="1" customWidth="1"/>
    <col min="33" max="33" width="25.7109375" bestFit="1" customWidth="1"/>
    <col min="34" max="34" width="34.5703125" bestFit="1" customWidth="1"/>
    <col min="35" max="35" width="34.28515625" bestFit="1" customWidth="1"/>
    <col min="36" max="36" width="51.42578125" bestFit="1" customWidth="1"/>
    <col min="37" max="37" width="150.7109375" bestFit="1" customWidth="1"/>
    <col min="38" max="38" width="43.5703125" bestFit="1" customWidth="1"/>
    <col min="39" max="39" width="23.85546875" bestFit="1" customWidth="1"/>
    <col min="40" max="40" width="25.7109375" bestFit="1" customWidth="1"/>
    <col min="41" max="41" width="34.5703125" bestFit="1" customWidth="1"/>
    <col min="42" max="42" width="34.28515625" bestFit="1" customWidth="1"/>
    <col min="43" max="43" width="51.42578125" bestFit="1" customWidth="1"/>
    <col min="44" max="44" width="124.5703125" bestFit="1" customWidth="1"/>
    <col min="45" max="45" width="43.5703125" bestFit="1" customWidth="1"/>
    <col min="46" max="46" width="23.85546875" bestFit="1" customWidth="1"/>
    <col min="47" max="47" width="25.7109375" bestFit="1" customWidth="1"/>
    <col min="48" max="48" width="34.5703125" bestFit="1" customWidth="1"/>
    <col min="49" max="49" width="34.28515625" bestFit="1" customWidth="1"/>
    <col min="50" max="50" width="51.42578125" bestFit="1" customWidth="1"/>
    <col min="51" max="51" width="161.140625" bestFit="1" customWidth="1"/>
    <col min="52" max="52" width="43.5703125" bestFit="1" customWidth="1"/>
    <col min="53" max="53" width="23.85546875" bestFit="1" customWidth="1"/>
    <col min="54" max="54" width="25.7109375" bestFit="1" customWidth="1"/>
    <col min="55" max="55" width="34.5703125" bestFit="1" customWidth="1"/>
    <col min="56" max="56" width="34.28515625" bestFit="1" customWidth="1"/>
    <col min="57" max="57" width="51.42578125" bestFit="1" customWidth="1"/>
    <col min="58" max="58" width="179.28515625" bestFit="1" customWidth="1"/>
    <col min="59" max="59" width="43.5703125" bestFit="1" customWidth="1"/>
    <col min="60" max="60" width="23.85546875" bestFit="1" customWidth="1"/>
    <col min="61" max="61" width="25.7109375" bestFit="1" customWidth="1"/>
    <col min="62" max="62" width="34.5703125" bestFit="1" customWidth="1"/>
    <col min="63" max="63" width="34.28515625" bestFit="1" customWidth="1"/>
    <col min="64" max="64" width="51.42578125" bestFit="1" customWidth="1"/>
    <col min="65" max="65" width="92.5703125" bestFit="1" customWidth="1"/>
    <col min="66" max="66" width="43.5703125" bestFit="1" customWidth="1"/>
    <col min="67" max="67" width="23.85546875" bestFit="1" customWidth="1"/>
    <col min="68" max="68" width="25.7109375" bestFit="1" customWidth="1"/>
    <col min="69" max="69" width="34.5703125" bestFit="1" customWidth="1"/>
    <col min="70" max="70" width="34.28515625" bestFit="1" customWidth="1"/>
    <col min="71" max="71" width="51.42578125" bestFit="1" customWidth="1"/>
    <col min="72" max="72" width="115.42578125" bestFit="1" customWidth="1"/>
    <col min="73" max="73" width="43.5703125" bestFit="1" customWidth="1"/>
    <col min="74" max="74" width="23.85546875" bestFit="1" customWidth="1"/>
    <col min="75" max="75" width="25.7109375" bestFit="1" customWidth="1"/>
    <col min="76" max="76" width="34.5703125" bestFit="1" customWidth="1"/>
    <col min="77" max="77" width="34.28515625" bestFit="1" customWidth="1"/>
    <col min="78" max="78" width="51.42578125" bestFit="1" customWidth="1"/>
    <col min="79" max="79" width="117.42578125" bestFit="1" customWidth="1"/>
    <col min="80" max="80" width="43.5703125" bestFit="1" customWidth="1"/>
    <col min="81" max="81" width="23.85546875" bestFit="1" customWidth="1"/>
    <col min="82" max="82" width="25.7109375" bestFit="1" customWidth="1"/>
    <col min="83" max="83" width="34.5703125" bestFit="1" customWidth="1"/>
    <col min="84" max="84" width="34.28515625" bestFit="1" customWidth="1"/>
    <col min="85" max="85" width="51.42578125" bestFit="1" customWidth="1"/>
    <col min="86" max="86" width="125.85546875" bestFit="1" customWidth="1"/>
    <col min="87" max="87" width="43.5703125" bestFit="1" customWidth="1"/>
    <col min="88" max="88" width="23.85546875" bestFit="1" customWidth="1"/>
    <col min="89" max="89" width="25.7109375" bestFit="1" customWidth="1"/>
    <col min="90" max="90" width="34.5703125" bestFit="1" customWidth="1"/>
    <col min="91" max="91" width="34.28515625" bestFit="1" customWidth="1"/>
    <col min="92" max="92" width="51.42578125" bestFit="1" customWidth="1"/>
    <col min="93" max="93" width="67.7109375" bestFit="1" customWidth="1"/>
    <col min="94" max="94" width="43.5703125" bestFit="1" customWidth="1"/>
    <col min="95" max="95" width="23.85546875" bestFit="1" customWidth="1"/>
    <col min="96" max="96" width="25.7109375" bestFit="1" customWidth="1"/>
    <col min="97" max="97" width="34.5703125" bestFit="1" customWidth="1"/>
    <col min="98" max="98" width="34.28515625" bestFit="1" customWidth="1"/>
    <col min="99" max="99" width="51.42578125" bestFit="1" customWidth="1"/>
    <col min="100" max="100" width="110.5703125" bestFit="1" customWidth="1"/>
    <col min="101" max="101" width="43.5703125" bestFit="1" customWidth="1"/>
    <col min="102" max="102" width="23.85546875" bestFit="1" customWidth="1"/>
    <col min="103" max="103" width="25.7109375" bestFit="1" customWidth="1"/>
    <col min="104" max="104" width="34.5703125" bestFit="1" customWidth="1"/>
    <col min="105" max="105" width="34.28515625" bestFit="1" customWidth="1"/>
    <col min="106" max="106" width="47.140625" bestFit="1" customWidth="1"/>
    <col min="107" max="107" width="85.85546875" bestFit="1" customWidth="1"/>
    <col min="108" max="108" width="43.5703125" bestFit="1" customWidth="1"/>
    <col min="109" max="109" width="23.85546875" bestFit="1" customWidth="1"/>
    <col min="110" max="110" width="25.7109375" bestFit="1" customWidth="1"/>
    <col min="111" max="111" width="34.5703125" bestFit="1" customWidth="1"/>
    <col min="112" max="112" width="34.28515625" bestFit="1" customWidth="1"/>
    <col min="113" max="113" width="47.140625" bestFit="1" customWidth="1"/>
    <col min="114" max="114" width="124" bestFit="1" customWidth="1"/>
    <col min="115" max="115" width="29.28515625" bestFit="1" customWidth="1"/>
    <col min="116" max="116" width="23.85546875" bestFit="1" customWidth="1"/>
    <col min="117" max="117" width="25.7109375" bestFit="1" customWidth="1"/>
    <col min="118" max="118" width="34.5703125" bestFit="1" customWidth="1"/>
    <col min="119" max="119" width="34.28515625" bestFit="1" customWidth="1"/>
    <col min="120" max="120" width="51.42578125" bestFit="1" customWidth="1"/>
    <col min="121" max="121" width="92" bestFit="1" customWidth="1"/>
    <col min="122" max="122" width="43.5703125" bestFit="1" customWidth="1"/>
    <col min="123" max="123" width="23.85546875" bestFit="1" customWidth="1"/>
    <col min="124" max="124" width="25.7109375" bestFit="1" customWidth="1"/>
    <col min="125" max="125" width="34.5703125" bestFit="1" customWidth="1"/>
    <col min="126" max="126" width="34.28515625" bestFit="1" customWidth="1"/>
    <col min="127" max="127" width="51.42578125" bestFit="1" customWidth="1"/>
    <col min="128" max="128" width="75.85546875" bestFit="1" customWidth="1"/>
    <col min="129" max="129" width="43.5703125" bestFit="1" customWidth="1"/>
    <col min="130" max="130" width="23.85546875" bestFit="1" customWidth="1"/>
    <col min="131" max="131" width="25.7109375" bestFit="1" customWidth="1"/>
    <col min="132" max="132" width="34.5703125" bestFit="1" customWidth="1"/>
    <col min="133" max="133" width="34.28515625" bestFit="1" customWidth="1"/>
    <col min="134" max="134" width="51.42578125" bestFit="1" customWidth="1"/>
    <col min="135" max="135" width="50.28515625" bestFit="1" customWidth="1"/>
    <col min="136" max="136" width="43.5703125" bestFit="1" customWidth="1"/>
    <col min="137" max="137" width="23.85546875" bestFit="1" customWidth="1"/>
    <col min="138" max="138" width="25.7109375" bestFit="1" customWidth="1"/>
    <col min="139" max="139" width="34.5703125" bestFit="1" customWidth="1"/>
    <col min="140" max="140" width="34.28515625" bestFit="1" customWidth="1"/>
    <col min="141" max="141" width="51.42578125" bestFit="1" customWidth="1"/>
    <col min="142" max="142" width="68.140625" bestFit="1" customWidth="1"/>
    <col min="143" max="143" width="43.5703125" bestFit="1" customWidth="1"/>
    <col min="144" max="144" width="23.85546875" bestFit="1" customWidth="1"/>
    <col min="145" max="145" width="25.7109375" bestFit="1" customWidth="1"/>
    <col min="146" max="146" width="34.5703125" bestFit="1" customWidth="1"/>
    <col min="147" max="147" width="34.28515625" bestFit="1" customWidth="1"/>
    <col min="148" max="148" width="39.85546875" bestFit="1" customWidth="1"/>
    <col min="149" max="149" width="101.5703125" bestFit="1" customWidth="1"/>
    <col min="150" max="150" width="43.5703125" bestFit="1" customWidth="1"/>
    <col min="151" max="151" width="23.85546875" bestFit="1" customWidth="1"/>
    <col min="152" max="152" width="25.7109375" bestFit="1" customWidth="1"/>
    <col min="153" max="153" width="34.5703125" bestFit="1" customWidth="1"/>
    <col min="154" max="154" width="20.28515625" bestFit="1" customWidth="1"/>
    <col min="155" max="155" width="51.42578125" bestFit="1" customWidth="1"/>
    <col min="156" max="156" width="44.5703125" bestFit="1" customWidth="1"/>
    <col min="157" max="157" width="43.5703125" bestFit="1" customWidth="1"/>
    <col min="158" max="158" width="23.85546875" bestFit="1" customWidth="1"/>
    <col min="159" max="159" width="25.7109375" bestFit="1" customWidth="1"/>
    <col min="160" max="160" width="34.5703125" bestFit="1" customWidth="1"/>
    <col min="161" max="161" width="34.28515625" bestFit="1" customWidth="1"/>
    <col min="162" max="162" width="51.42578125" bestFit="1" customWidth="1"/>
    <col min="163" max="163" width="58.7109375" bestFit="1" customWidth="1"/>
    <col min="164" max="164" width="43.5703125" bestFit="1" customWidth="1"/>
    <col min="165" max="165" width="23.85546875" bestFit="1" customWidth="1"/>
    <col min="166" max="166" width="25.7109375" bestFit="1" customWidth="1"/>
    <col min="167" max="167" width="34.5703125" bestFit="1" customWidth="1"/>
    <col min="168" max="168" width="34.28515625" bestFit="1" customWidth="1"/>
    <col min="169" max="169" width="51.42578125" bestFit="1" customWidth="1"/>
    <col min="170" max="170" width="124.5703125" bestFit="1" customWidth="1"/>
    <col min="171" max="171" width="43.5703125" bestFit="1" customWidth="1"/>
    <col min="172" max="172" width="23.85546875" bestFit="1" customWidth="1"/>
    <col min="173" max="173" width="25.7109375" bestFit="1" customWidth="1"/>
    <col min="174" max="174" width="34.5703125" bestFit="1" customWidth="1"/>
    <col min="175" max="175" width="34.28515625" bestFit="1" customWidth="1"/>
    <col min="176" max="176" width="39.85546875" bestFit="1" customWidth="1"/>
    <col min="177" max="177" width="91" bestFit="1" customWidth="1"/>
    <col min="178" max="178" width="43.5703125" bestFit="1" customWidth="1"/>
    <col min="179" max="179" width="23.85546875" bestFit="1" customWidth="1"/>
    <col min="180" max="180" width="25.7109375" bestFit="1" customWidth="1"/>
    <col min="181" max="181" width="34.5703125" bestFit="1" customWidth="1"/>
    <col min="182" max="182" width="34.28515625" bestFit="1" customWidth="1"/>
    <col min="183" max="183" width="51.42578125" bestFit="1" customWidth="1"/>
    <col min="184" max="184" width="90" bestFit="1" customWidth="1"/>
    <col min="185" max="185" width="43.5703125" bestFit="1" customWidth="1"/>
    <col min="186" max="186" width="23.85546875" bestFit="1" customWidth="1"/>
    <col min="187" max="187" width="25.7109375" bestFit="1" customWidth="1"/>
    <col min="188" max="188" width="34.5703125" bestFit="1" customWidth="1"/>
    <col min="189" max="189" width="34.28515625" bestFit="1" customWidth="1"/>
    <col min="190" max="190" width="51.42578125" bestFit="1" customWidth="1"/>
    <col min="191" max="191" width="73.5703125" bestFit="1" customWidth="1"/>
    <col min="192" max="192" width="43.5703125" bestFit="1" customWidth="1"/>
    <col min="193" max="193" width="23.85546875" bestFit="1" customWidth="1"/>
    <col min="194" max="194" width="25.7109375" bestFit="1" customWidth="1"/>
    <col min="195" max="195" width="34.5703125" bestFit="1" customWidth="1"/>
    <col min="196" max="196" width="34.28515625" bestFit="1" customWidth="1"/>
    <col min="197" max="197" width="51.42578125" bestFit="1" customWidth="1"/>
    <col min="198" max="198" width="82.85546875" bestFit="1" customWidth="1"/>
    <col min="199" max="199" width="43.5703125" bestFit="1" customWidth="1"/>
    <col min="200" max="200" width="23.85546875" bestFit="1" customWidth="1"/>
    <col min="201" max="201" width="25.7109375" bestFit="1" customWidth="1"/>
    <col min="202" max="202" width="34.5703125" bestFit="1" customWidth="1"/>
    <col min="203" max="203" width="34.28515625" bestFit="1" customWidth="1"/>
    <col min="204" max="204" width="51.42578125" bestFit="1" customWidth="1"/>
    <col min="205" max="205" width="111.42578125" bestFit="1" customWidth="1"/>
    <col min="206" max="206" width="43.5703125" bestFit="1" customWidth="1"/>
    <col min="207" max="207" width="23.85546875" bestFit="1" customWidth="1"/>
    <col min="208" max="208" width="25.7109375" bestFit="1" customWidth="1"/>
    <col min="209" max="209" width="34.5703125" bestFit="1" customWidth="1"/>
    <col min="210" max="210" width="34.28515625" bestFit="1" customWidth="1"/>
    <col min="211" max="211" width="51.42578125" bestFit="1" customWidth="1"/>
    <col min="212" max="212" width="94.42578125" bestFit="1" customWidth="1"/>
    <col min="213" max="213" width="43.5703125" bestFit="1" customWidth="1"/>
    <col min="214" max="214" width="23.85546875" bestFit="1" customWidth="1"/>
    <col min="215" max="215" width="25.7109375" bestFit="1" customWidth="1"/>
    <col min="216" max="216" width="34.5703125" bestFit="1" customWidth="1"/>
    <col min="217" max="217" width="34.28515625" bestFit="1" customWidth="1"/>
    <col min="218" max="218" width="51.42578125" bestFit="1" customWidth="1"/>
    <col min="219" max="219" width="80.28515625" bestFit="1" customWidth="1"/>
    <col min="220" max="220" width="43.5703125" bestFit="1" customWidth="1"/>
    <col min="221" max="221" width="23.85546875" bestFit="1" customWidth="1"/>
    <col min="222" max="222" width="25.7109375" bestFit="1" customWidth="1"/>
    <col min="223" max="223" width="34.5703125" bestFit="1" customWidth="1"/>
    <col min="224" max="224" width="34.28515625" bestFit="1" customWidth="1"/>
    <col min="225" max="225" width="51.42578125" bestFit="1" customWidth="1"/>
    <col min="226" max="226" width="113.85546875" bestFit="1" customWidth="1"/>
    <col min="227" max="227" width="43.5703125" bestFit="1" customWidth="1"/>
    <col min="228" max="228" width="23.85546875" bestFit="1" customWidth="1"/>
    <col min="229" max="229" width="25.7109375" bestFit="1" customWidth="1"/>
    <col min="230" max="230" width="34.5703125" bestFit="1" customWidth="1"/>
    <col min="231" max="231" width="34.28515625" bestFit="1" customWidth="1"/>
    <col min="232" max="232" width="51.42578125" bestFit="1" customWidth="1"/>
    <col min="233" max="233" width="135.7109375" bestFit="1" customWidth="1"/>
    <col min="234" max="234" width="43.5703125" bestFit="1" customWidth="1"/>
    <col min="235" max="235" width="23.85546875" bestFit="1" customWidth="1"/>
    <col min="236" max="236" width="25.7109375" bestFit="1" customWidth="1"/>
    <col min="237" max="237" width="34.5703125" bestFit="1" customWidth="1"/>
    <col min="238" max="238" width="34.28515625" bestFit="1" customWidth="1"/>
    <col min="239" max="239" width="51.42578125" bestFit="1" customWidth="1"/>
    <col min="240" max="240" width="112.140625" bestFit="1" customWidth="1"/>
    <col min="241" max="241" width="43.5703125" bestFit="1" customWidth="1"/>
    <col min="242" max="242" width="23.85546875" bestFit="1" customWidth="1"/>
    <col min="243" max="243" width="25.7109375" bestFit="1" customWidth="1"/>
    <col min="244" max="244" width="34.5703125" bestFit="1" customWidth="1"/>
    <col min="245" max="245" width="34.28515625" bestFit="1" customWidth="1"/>
    <col min="246" max="246" width="51.42578125" bestFit="1" customWidth="1"/>
    <col min="247" max="247" width="105.42578125" bestFit="1" customWidth="1"/>
    <col min="248" max="248" width="37.140625" bestFit="1" customWidth="1"/>
    <col min="249" max="249" width="23.85546875" bestFit="1" customWidth="1"/>
    <col min="250" max="250" width="25.7109375" bestFit="1" customWidth="1"/>
    <col min="251" max="251" width="34.5703125" bestFit="1" customWidth="1"/>
    <col min="252" max="252" width="34.28515625" bestFit="1" customWidth="1"/>
    <col min="253" max="253" width="51.42578125" bestFit="1" customWidth="1"/>
    <col min="254" max="254" width="85.42578125" bestFit="1" customWidth="1"/>
    <col min="255" max="255" width="43.5703125" bestFit="1" customWidth="1"/>
    <col min="256" max="256" width="23.85546875" bestFit="1" customWidth="1"/>
    <col min="257" max="257" width="25.7109375" bestFit="1" customWidth="1"/>
    <col min="258" max="258" width="34.5703125" bestFit="1" customWidth="1"/>
    <col min="259" max="259" width="34.28515625" bestFit="1" customWidth="1"/>
    <col min="260" max="260" width="51.42578125" bestFit="1" customWidth="1"/>
    <col min="261" max="261" width="136" bestFit="1" customWidth="1"/>
    <col min="262" max="262" width="43.5703125" bestFit="1" customWidth="1"/>
    <col min="263" max="263" width="23.85546875" bestFit="1" customWidth="1"/>
    <col min="264" max="264" width="25.7109375" bestFit="1" customWidth="1"/>
    <col min="265" max="265" width="34.5703125" bestFit="1" customWidth="1"/>
    <col min="266" max="266" width="34.28515625" bestFit="1" customWidth="1"/>
    <col min="267" max="267" width="28.85546875" bestFit="1" customWidth="1"/>
    <col min="268" max="268" width="117.28515625" bestFit="1" customWidth="1"/>
    <col min="269" max="269" width="43.5703125" bestFit="1" customWidth="1"/>
    <col min="270" max="270" width="23.85546875" bestFit="1" customWidth="1"/>
    <col min="271" max="271" width="25.7109375" bestFit="1" customWidth="1"/>
    <col min="272" max="272" width="34.5703125" bestFit="1" customWidth="1"/>
    <col min="273" max="273" width="34.28515625" bestFit="1" customWidth="1"/>
    <col min="274" max="274" width="51.42578125" bestFit="1" customWidth="1"/>
    <col min="275" max="275" width="119.5703125" bestFit="1" customWidth="1"/>
    <col min="276" max="276" width="43.5703125" bestFit="1" customWidth="1"/>
    <col min="277" max="277" width="23.85546875" bestFit="1" customWidth="1"/>
    <col min="278" max="278" width="25.7109375" bestFit="1" customWidth="1"/>
    <col min="279" max="279" width="34.5703125" bestFit="1" customWidth="1"/>
    <col min="280" max="280" width="34.28515625" bestFit="1" customWidth="1"/>
    <col min="281" max="281" width="51.42578125" bestFit="1" customWidth="1"/>
    <col min="282" max="282" width="88.7109375" bestFit="1" customWidth="1"/>
    <col min="283" max="283" width="43.5703125" bestFit="1" customWidth="1"/>
    <col min="284" max="284" width="23.85546875" bestFit="1" customWidth="1"/>
    <col min="285" max="285" width="25.7109375" bestFit="1" customWidth="1"/>
    <col min="286" max="286" width="34.5703125" bestFit="1" customWidth="1"/>
    <col min="287" max="287" width="27.140625" bestFit="1" customWidth="1"/>
    <col min="288" max="288" width="51.42578125" bestFit="1" customWidth="1"/>
    <col min="289" max="289" width="82" bestFit="1" customWidth="1"/>
    <col min="290" max="290" width="43.5703125" bestFit="1" customWidth="1"/>
    <col min="291" max="291" width="23.85546875" bestFit="1" customWidth="1"/>
    <col min="292" max="292" width="25.7109375" bestFit="1" customWidth="1"/>
    <col min="293" max="293" width="34.5703125" bestFit="1" customWidth="1"/>
    <col min="294" max="294" width="34.28515625" bestFit="1" customWidth="1"/>
    <col min="295" max="295" width="51.42578125" bestFit="1" customWidth="1"/>
    <col min="296" max="296" width="73.42578125" bestFit="1" customWidth="1"/>
    <col min="297" max="297" width="43.5703125" bestFit="1" customWidth="1"/>
    <col min="298" max="298" width="23.85546875" bestFit="1" customWidth="1"/>
    <col min="299" max="299" width="25.7109375" bestFit="1" customWidth="1"/>
    <col min="300" max="300" width="34.5703125" bestFit="1" customWidth="1"/>
    <col min="301" max="301" width="34.28515625" bestFit="1" customWidth="1"/>
    <col min="302" max="302" width="51.42578125" bestFit="1" customWidth="1"/>
    <col min="303" max="303" width="122.85546875" bestFit="1" customWidth="1"/>
    <col min="304" max="304" width="43.5703125" bestFit="1" customWidth="1"/>
    <col min="305" max="305" width="23.85546875" bestFit="1" customWidth="1"/>
    <col min="306" max="306" width="25.7109375" bestFit="1" customWidth="1"/>
    <col min="307" max="307" width="34.5703125" bestFit="1" customWidth="1"/>
    <col min="308" max="308" width="34.28515625" bestFit="1" customWidth="1"/>
    <col min="309" max="309" width="51.42578125" bestFit="1" customWidth="1"/>
    <col min="310" max="310" width="92.5703125" bestFit="1" customWidth="1"/>
    <col min="311" max="311" width="43.5703125" bestFit="1" customWidth="1"/>
    <col min="312" max="312" width="23.85546875" bestFit="1" customWidth="1"/>
    <col min="313" max="313" width="25.7109375" bestFit="1" customWidth="1"/>
    <col min="314" max="314" width="34.5703125" bestFit="1" customWidth="1"/>
    <col min="315" max="315" width="34.28515625" bestFit="1" customWidth="1"/>
    <col min="316" max="316" width="51.42578125" bestFit="1" customWidth="1"/>
    <col min="317" max="317" width="115.85546875" bestFit="1" customWidth="1"/>
    <col min="318" max="318" width="43.5703125" bestFit="1" customWidth="1"/>
    <col min="319" max="319" width="23.85546875" bestFit="1" customWidth="1"/>
    <col min="320" max="320" width="25.7109375" bestFit="1" customWidth="1"/>
    <col min="321" max="321" width="34.5703125" bestFit="1" customWidth="1"/>
    <col min="322" max="322" width="34.28515625" bestFit="1" customWidth="1"/>
    <col min="323" max="323" width="51.42578125" bestFit="1" customWidth="1"/>
    <col min="324" max="324" width="120" bestFit="1" customWidth="1"/>
    <col min="325" max="325" width="43.5703125" bestFit="1" customWidth="1"/>
    <col min="326" max="326" width="23.85546875" bestFit="1" customWidth="1"/>
    <col min="327" max="327" width="25.7109375" bestFit="1" customWidth="1"/>
    <col min="328" max="328" width="34.5703125" bestFit="1" customWidth="1"/>
    <col min="329" max="329" width="34.28515625" bestFit="1" customWidth="1"/>
    <col min="330" max="330" width="51.42578125" bestFit="1" customWidth="1"/>
    <col min="331" max="331" width="118.85546875" bestFit="1" customWidth="1"/>
    <col min="332" max="332" width="43.5703125" bestFit="1" customWidth="1"/>
    <col min="333" max="333" width="23.85546875" bestFit="1" customWidth="1"/>
    <col min="334" max="334" width="25.7109375" bestFit="1" customWidth="1"/>
    <col min="335" max="335" width="34.5703125" bestFit="1" customWidth="1"/>
    <col min="336" max="336" width="34.28515625" bestFit="1" customWidth="1"/>
    <col min="337" max="337" width="51.42578125" bestFit="1" customWidth="1"/>
    <col min="338" max="338" width="115.85546875" bestFit="1" customWidth="1"/>
    <col min="339" max="339" width="43.5703125" bestFit="1" customWidth="1"/>
    <col min="340" max="340" width="23.85546875" bestFit="1" customWidth="1"/>
    <col min="341" max="341" width="25.7109375" bestFit="1" customWidth="1"/>
    <col min="342" max="342" width="34.5703125" bestFit="1" customWidth="1"/>
    <col min="343" max="343" width="34.28515625" bestFit="1" customWidth="1"/>
    <col min="344" max="344" width="51.42578125" bestFit="1" customWidth="1"/>
    <col min="345" max="345" width="89.140625" bestFit="1" customWidth="1"/>
    <col min="346" max="346" width="43.5703125" bestFit="1" customWidth="1"/>
    <col min="347" max="347" width="23.85546875" bestFit="1" customWidth="1"/>
    <col min="348" max="348" width="25.7109375" bestFit="1" customWidth="1"/>
    <col min="349" max="349" width="34.5703125" bestFit="1" customWidth="1"/>
    <col min="350" max="350" width="34.28515625" bestFit="1" customWidth="1"/>
    <col min="351" max="351" width="51.42578125" bestFit="1" customWidth="1"/>
    <col min="352" max="352" width="89.140625" bestFit="1" customWidth="1"/>
    <col min="353" max="353" width="43.5703125" bestFit="1" customWidth="1"/>
    <col min="354" max="354" width="23.85546875" bestFit="1" customWidth="1"/>
    <col min="355" max="355" width="25.7109375" bestFit="1" customWidth="1"/>
    <col min="356" max="356" width="34.5703125" bestFit="1" customWidth="1"/>
    <col min="357" max="357" width="34.28515625" bestFit="1" customWidth="1"/>
    <col min="358" max="358" width="51.42578125" bestFit="1" customWidth="1"/>
    <col min="359" max="359" width="86" bestFit="1" customWidth="1"/>
    <col min="360" max="360" width="43.5703125" bestFit="1" customWidth="1"/>
    <col min="361" max="361" width="23.85546875" bestFit="1" customWidth="1"/>
    <col min="362" max="362" width="25.7109375" bestFit="1" customWidth="1"/>
    <col min="363" max="363" width="34.5703125" bestFit="1" customWidth="1"/>
    <col min="364" max="364" width="34.28515625" bestFit="1" customWidth="1"/>
    <col min="365" max="365" width="51.42578125" bestFit="1" customWidth="1"/>
    <col min="366" max="366" width="120.28515625" bestFit="1" customWidth="1"/>
    <col min="367" max="367" width="43.5703125" bestFit="1" customWidth="1"/>
    <col min="368" max="368" width="23.85546875" bestFit="1" customWidth="1"/>
    <col min="369" max="369" width="25.7109375" bestFit="1" customWidth="1"/>
    <col min="370" max="370" width="34.5703125" bestFit="1" customWidth="1"/>
    <col min="371" max="371" width="34.28515625" bestFit="1" customWidth="1"/>
    <col min="372" max="372" width="51.42578125" bestFit="1" customWidth="1"/>
    <col min="373" max="373" width="136.42578125" bestFit="1" customWidth="1"/>
    <col min="374" max="374" width="43.5703125" bestFit="1" customWidth="1"/>
    <col min="375" max="375" width="23.85546875" bestFit="1" customWidth="1"/>
    <col min="376" max="376" width="25.7109375" bestFit="1" customWidth="1"/>
    <col min="377" max="377" width="34.5703125" bestFit="1" customWidth="1"/>
    <col min="378" max="378" width="34.28515625" bestFit="1" customWidth="1"/>
    <col min="379" max="379" width="51.42578125" bestFit="1" customWidth="1"/>
    <col min="380" max="380" width="121.5703125" bestFit="1" customWidth="1"/>
    <col min="381" max="381" width="43.5703125" bestFit="1" customWidth="1"/>
    <col min="382" max="382" width="23.85546875" bestFit="1" customWidth="1"/>
    <col min="383" max="383" width="25.7109375" bestFit="1" customWidth="1"/>
    <col min="384" max="384" width="34.5703125" bestFit="1" customWidth="1"/>
    <col min="385" max="385" width="34.28515625" bestFit="1" customWidth="1"/>
    <col min="386" max="386" width="51.42578125" bestFit="1" customWidth="1"/>
    <col min="387" max="387" width="126.7109375" bestFit="1" customWidth="1"/>
    <col min="388" max="388" width="43.5703125" bestFit="1" customWidth="1"/>
    <col min="389" max="389" width="23.85546875" bestFit="1" customWidth="1"/>
    <col min="390" max="390" width="25.7109375" bestFit="1" customWidth="1"/>
    <col min="391" max="391" width="34.5703125" bestFit="1" customWidth="1"/>
    <col min="392" max="392" width="34.28515625" bestFit="1" customWidth="1"/>
    <col min="393" max="393" width="51.42578125" bestFit="1" customWidth="1"/>
    <col min="394" max="394" width="55.7109375" bestFit="1" customWidth="1"/>
    <col min="395" max="395" width="43.5703125" bestFit="1" customWidth="1"/>
    <col min="396" max="396" width="23.85546875" bestFit="1" customWidth="1"/>
    <col min="397" max="397" width="25.7109375" bestFit="1" customWidth="1"/>
    <col min="398" max="398" width="34.5703125" bestFit="1" customWidth="1"/>
    <col min="399" max="399" width="34.28515625" bestFit="1" customWidth="1"/>
    <col min="400" max="400" width="37.42578125" bestFit="1" customWidth="1"/>
    <col min="401" max="401" width="69.5703125" bestFit="1" customWidth="1"/>
    <col min="402" max="402" width="43.5703125" bestFit="1" customWidth="1"/>
    <col min="403" max="403" width="23.85546875" bestFit="1" customWidth="1"/>
    <col min="404" max="404" width="25.7109375" bestFit="1" customWidth="1"/>
    <col min="405" max="405" width="34.5703125" bestFit="1" customWidth="1"/>
    <col min="406" max="406" width="34.28515625" bestFit="1" customWidth="1"/>
    <col min="407" max="407" width="51.42578125" bestFit="1" customWidth="1"/>
    <col min="408" max="408" width="64.5703125" bestFit="1" customWidth="1"/>
    <col min="409" max="409" width="43.5703125" bestFit="1" customWidth="1"/>
    <col min="410" max="410" width="23.85546875" bestFit="1" customWidth="1"/>
    <col min="411" max="411" width="25.7109375" bestFit="1" customWidth="1"/>
    <col min="412" max="412" width="34.5703125" bestFit="1" customWidth="1"/>
    <col min="413" max="413" width="34.28515625" bestFit="1" customWidth="1"/>
    <col min="414" max="414" width="51.42578125" bestFit="1" customWidth="1"/>
    <col min="415" max="415" width="91" bestFit="1" customWidth="1"/>
    <col min="416" max="416" width="43.5703125" bestFit="1" customWidth="1"/>
    <col min="417" max="417" width="23.85546875" bestFit="1" customWidth="1"/>
    <col min="418" max="418" width="25.7109375" bestFit="1" customWidth="1"/>
    <col min="419" max="419" width="27.28515625" bestFit="1" customWidth="1"/>
    <col min="420" max="420" width="34.28515625" bestFit="1" customWidth="1"/>
    <col min="421" max="421" width="51.42578125" bestFit="1" customWidth="1"/>
    <col min="422" max="422" width="79.28515625" bestFit="1" customWidth="1"/>
    <col min="423" max="423" width="34.42578125" bestFit="1" customWidth="1"/>
    <col min="424" max="424" width="23.85546875" bestFit="1" customWidth="1"/>
    <col min="425" max="425" width="25.7109375" bestFit="1" customWidth="1"/>
    <col min="426" max="426" width="34.5703125" bestFit="1" customWidth="1"/>
    <col min="427" max="427" width="34.28515625" bestFit="1" customWidth="1"/>
    <col min="428" max="428" width="51.42578125" bestFit="1" customWidth="1"/>
    <col min="429" max="429" width="145" bestFit="1" customWidth="1"/>
    <col min="430" max="430" width="43.5703125" bestFit="1" customWidth="1"/>
    <col min="431" max="431" width="23.85546875" bestFit="1" customWidth="1"/>
    <col min="432" max="432" width="25.7109375" bestFit="1" customWidth="1"/>
    <col min="433" max="433" width="34.5703125" bestFit="1" customWidth="1"/>
    <col min="434" max="434" width="34.28515625" bestFit="1" customWidth="1"/>
    <col min="435" max="435" width="51.42578125" bestFit="1" customWidth="1"/>
    <col min="436" max="436" width="94" bestFit="1" customWidth="1"/>
    <col min="437" max="437" width="43.5703125" bestFit="1" customWidth="1"/>
    <col min="438" max="438" width="23.85546875" bestFit="1" customWidth="1"/>
    <col min="439" max="439" width="25.7109375" bestFit="1" customWidth="1"/>
    <col min="440" max="440" width="34.5703125" bestFit="1" customWidth="1"/>
    <col min="441" max="441" width="34.28515625" bestFit="1" customWidth="1"/>
    <col min="442" max="442" width="51.42578125" bestFit="1" customWidth="1"/>
    <col min="443" max="443" width="79.140625" bestFit="1" customWidth="1"/>
    <col min="444" max="444" width="43.5703125" bestFit="1" customWidth="1"/>
    <col min="445" max="445" width="23.85546875" bestFit="1" customWidth="1"/>
    <col min="446" max="446" width="25.7109375" bestFit="1" customWidth="1"/>
    <col min="447" max="447" width="34.5703125" bestFit="1" customWidth="1"/>
    <col min="448" max="448" width="34.28515625" bestFit="1" customWidth="1"/>
    <col min="449" max="449" width="51.42578125" bestFit="1" customWidth="1"/>
    <col min="450" max="450" width="136.7109375" bestFit="1" customWidth="1"/>
    <col min="451" max="451" width="43.5703125" bestFit="1" customWidth="1"/>
    <col min="452" max="452" width="23.85546875" bestFit="1" customWidth="1"/>
    <col min="453" max="453" width="25.7109375" bestFit="1" customWidth="1"/>
    <col min="454" max="454" width="34.5703125" bestFit="1" customWidth="1"/>
    <col min="455" max="455" width="34.28515625" bestFit="1" customWidth="1"/>
    <col min="456" max="456" width="51.42578125" bestFit="1" customWidth="1"/>
    <col min="457" max="457" width="60.140625" bestFit="1" customWidth="1"/>
    <col min="458" max="458" width="43.5703125" bestFit="1" customWidth="1"/>
    <col min="459" max="459" width="23.85546875" bestFit="1" customWidth="1"/>
    <col min="460" max="460" width="25.7109375" bestFit="1" customWidth="1"/>
    <col min="461" max="461" width="34.5703125" bestFit="1" customWidth="1"/>
    <col min="462" max="462" width="34.28515625" bestFit="1" customWidth="1"/>
    <col min="463" max="463" width="51.42578125" bestFit="1" customWidth="1"/>
    <col min="464" max="464" width="88.5703125" bestFit="1" customWidth="1"/>
    <col min="465" max="465" width="43.5703125" bestFit="1" customWidth="1"/>
    <col min="466" max="466" width="23.85546875" bestFit="1" customWidth="1"/>
    <col min="467" max="467" width="25.7109375" bestFit="1" customWidth="1"/>
    <col min="468" max="468" width="34.5703125" bestFit="1" customWidth="1"/>
    <col min="469" max="469" width="34.28515625" bestFit="1" customWidth="1"/>
    <col min="470" max="470" width="51.42578125" bestFit="1" customWidth="1"/>
    <col min="471" max="471" width="92.140625" bestFit="1" customWidth="1"/>
    <col min="472" max="472" width="43.5703125" bestFit="1" customWidth="1"/>
    <col min="473" max="473" width="23.85546875" bestFit="1" customWidth="1"/>
    <col min="474" max="474" width="25.7109375" bestFit="1" customWidth="1"/>
    <col min="475" max="475" width="34.5703125" bestFit="1" customWidth="1"/>
    <col min="476" max="476" width="34.28515625" bestFit="1" customWidth="1"/>
    <col min="477" max="477" width="47.140625" bestFit="1" customWidth="1"/>
    <col min="478" max="478" width="80.140625" bestFit="1" customWidth="1"/>
    <col min="479" max="479" width="43.5703125" bestFit="1" customWidth="1"/>
    <col min="480" max="480" width="23.85546875" bestFit="1" customWidth="1"/>
    <col min="481" max="481" width="25.7109375" bestFit="1" customWidth="1"/>
    <col min="482" max="482" width="34.5703125" bestFit="1" customWidth="1"/>
    <col min="483" max="483" width="34.28515625" bestFit="1" customWidth="1"/>
    <col min="484" max="484" width="51.42578125" bestFit="1" customWidth="1"/>
    <col min="485" max="485" width="86" bestFit="1" customWidth="1"/>
    <col min="486" max="486" width="43.5703125" bestFit="1" customWidth="1"/>
    <col min="487" max="487" width="23.85546875" bestFit="1" customWidth="1"/>
    <col min="488" max="488" width="25.7109375" bestFit="1" customWidth="1"/>
    <col min="489" max="489" width="34.5703125" bestFit="1" customWidth="1"/>
    <col min="490" max="490" width="34.28515625" bestFit="1" customWidth="1"/>
    <col min="491" max="491" width="51.42578125" bestFit="1" customWidth="1"/>
    <col min="492" max="492" width="65.28515625" bestFit="1" customWidth="1"/>
    <col min="493" max="493" width="43.5703125" bestFit="1" customWidth="1"/>
    <col min="494" max="494" width="23.85546875" bestFit="1" customWidth="1"/>
    <col min="495" max="495" width="25.7109375" bestFit="1" customWidth="1"/>
    <col min="496" max="496" width="34.5703125" bestFit="1" customWidth="1"/>
    <col min="497" max="497" width="34.28515625" bestFit="1" customWidth="1"/>
    <col min="498" max="498" width="51.42578125" bestFit="1" customWidth="1"/>
    <col min="499" max="499" width="66.7109375" bestFit="1" customWidth="1"/>
    <col min="500" max="500" width="43.5703125" bestFit="1" customWidth="1"/>
    <col min="501" max="501" width="23.85546875" bestFit="1" customWidth="1"/>
    <col min="502" max="502" width="25.7109375" bestFit="1" customWidth="1"/>
    <col min="503" max="503" width="34.5703125" bestFit="1" customWidth="1"/>
    <col min="504" max="504" width="34.28515625" bestFit="1" customWidth="1"/>
    <col min="505" max="505" width="51.42578125" bestFit="1" customWidth="1"/>
    <col min="506" max="506" width="113.5703125" bestFit="1" customWidth="1"/>
    <col min="507" max="507" width="43.5703125" bestFit="1" customWidth="1"/>
    <col min="508" max="508" width="23.85546875" bestFit="1" customWidth="1"/>
    <col min="509" max="509" width="25.7109375" bestFit="1" customWidth="1"/>
    <col min="510" max="510" width="34.5703125" bestFit="1" customWidth="1"/>
    <col min="511" max="511" width="34.28515625" bestFit="1" customWidth="1"/>
    <col min="512" max="512" width="51.42578125" bestFit="1" customWidth="1"/>
    <col min="513" max="513" width="193.85546875" bestFit="1" customWidth="1"/>
    <col min="514" max="514" width="43.5703125" bestFit="1" customWidth="1"/>
    <col min="515" max="515" width="23.85546875" bestFit="1" customWidth="1"/>
    <col min="516" max="516" width="25.7109375" bestFit="1" customWidth="1"/>
    <col min="517" max="517" width="34.5703125" bestFit="1" customWidth="1"/>
    <col min="518" max="518" width="34.28515625" bestFit="1" customWidth="1"/>
    <col min="519" max="519" width="51.42578125" bestFit="1" customWidth="1"/>
    <col min="520" max="520" width="85.85546875" bestFit="1" customWidth="1"/>
    <col min="521" max="521" width="43.5703125" bestFit="1" customWidth="1"/>
    <col min="522" max="522" width="23.85546875" bestFit="1" customWidth="1"/>
    <col min="523" max="523" width="25.7109375" bestFit="1" customWidth="1"/>
    <col min="524" max="524" width="34.5703125" bestFit="1" customWidth="1"/>
    <col min="525" max="525" width="34.28515625" bestFit="1" customWidth="1"/>
    <col min="526" max="526" width="51.42578125" bestFit="1" customWidth="1"/>
    <col min="527" max="527" width="255.7109375" bestFit="1" customWidth="1"/>
    <col min="528" max="528" width="43.5703125" bestFit="1" customWidth="1"/>
    <col min="529" max="529" width="23.85546875" bestFit="1" customWidth="1"/>
    <col min="530" max="530" width="25.7109375" bestFit="1" customWidth="1"/>
    <col min="531" max="531" width="34.5703125" bestFit="1" customWidth="1"/>
    <col min="532" max="532" width="34.28515625" bestFit="1" customWidth="1"/>
    <col min="533" max="533" width="51.42578125" bestFit="1" customWidth="1"/>
    <col min="534" max="534" width="126.85546875" bestFit="1" customWidth="1"/>
    <col min="535" max="535" width="43.5703125" bestFit="1" customWidth="1"/>
    <col min="536" max="536" width="23.85546875" bestFit="1" customWidth="1"/>
    <col min="537" max="537" width="25.7109375" bestFit="1" customWidth="1"/>
    <col min="538" max="538" width="34.5703125" bestFit="1" customWidth="1"/>
    <col min="539" max="539" width="34.28515625" bestFit="1" customWidth="1"/>
    <col min="540" max="540" width="51.42578125" bestFit="1" customWidth="1"/>
    <col min="541" max="541" width="63.140625" bestFit="1" customWidth="1"/>
    <col min="542" max="542" width="43.5703125" bestFit="1" customWidth="1"/>
    <col min="543" max="543" width="23.85546875" bestFit="1" customWidth="1"/>
    <col min="544" max="544" width="25.7109375" bestFit="1" customWidth="1"/>
    <col min="545" max="545" width="34.5703125" bestFit="1" customWidth="1"/>
    <col min="546" max="546" width="34.28515625" bestFit="1" customWidth="1"/>
    <col min="547" max="547" width="51.42578125" bestFit="1" customWidth="1"/>
    <col min="548" max="548" width="102.140625" bestFit="1" customWidth="1"/>
    <col min="549" max="549" width="43.5703125" bestFit="1" customWidth="1"/>
    <col min="550" max="550" width="23.85546875" bestFit="1" customWidth="1"/>
    <col min="551" max="551" width="25.7109375" bestFit="1" customWidth="1"/>
    <col min="552" max="552" width="34.5703125" bestFit="1" customWidth="1"/>
    <col min="553" max="553" width="34.28515625" bestFit="1" customWidth="1"/>
    <col min="554" max="554" width="51.42578125" bestFit="1" customWidth="1"/>
    <col min="555" max="555" width="140" bestFit="1" customWidth="1"/>
    <col min="556" max="556" width="43.5703125" bestFit="1" customWidth="1"/>
    <col min="557" max="557" width="23.85546875" bestFit="1" customWidth="1"/>
    <col min="558" max="558" width="25.7109375" bestFit="1" customWidth="1"/>
    <col min="559" max="559" width="34.5703125" bestFit="1" customWidth="1"/>
    <col min="560" max="560" width="34.28515625" bestFit="1" customWidth="1"/>
    <col min="561" max="561" width="51.42578125" bestFit="1" customWidth="1"/>
    <col min="562" max="562" width="74" bestFit="1" customWidth="1"/>
    <col min="563" max="563" width="43.5703125" bestFit="1" customWidth="1"/>
    <col min="564" max="564" width="23.85546875" bestFit="1" customWidth="1"/>
    <col min="565" max="565" width="25.7109375" bestFit="1" customWidth="1"/>
    <col min="566" max="566" width="34.5703125" bestFit="1" customWidth="1"/>
    <col min="567" max="567" width="34.28515625" bestFit="1" customWidth="1"/>
    <col min="568" max="568" width="51.42578125" bestFit="1" customWidth="1"/>
    <col min="569" max="569" width="64.5703125" bestFit="1" customWidth="1"/>
    <col min="570" max="570" width="43.5703125" bestFit="1" customWidth="1"/>
    <col min="571" max="571" width="23.85546875" bestFit="1" customWidth="1"/>
    <col min="572" max="572" width="25.7109375" bestFit="1" customWidth="1"/>
    <col min="573" max="573" width="34.5703125" bestFit="1" customWidth="1"/>
    <col min="574" max="574" width="34.28515625" bestFit="1" customWidth="1"/>
    <col min="575" max="575" width="28.85546875" bestFit="1" customWidth="1"/>
    <col min="576" max="576" width="139.5703125" bestFit="1" customWidth="1"/>
    <col min="577" max="577" width="43.5703125" bestFit="1" customWidth="1"/>
    <col min="578" max="578" width="23.85546875" bestFit="1" customWidth="1"/>
    <col min="579" max="579" width="25.7109375" bestFit="1" customWidth="1"/>
    <col min="580" max="580" width="34.5703125" bestFit="1" customWidth="1"/>
    <col min="581" max="581" width="34.28515625" bestFit="1" customWidth="1"/>
    <col min="582" max="582" width="51.42578125" bestFit="1" customWidth="1"/>
    <col min="583" max="583" width="212.140625" bestFit="1" customWidth="1"/>
    <col min="584" max="584" width="37.140625" bestFit="1" customWidth="1"/>
    <col min="585" max="585" width="23.85546875" bestFit="1" customWidth="1"/>
    <col min="586" max="586" width="25.7109375" bestFit="1" customWidth="1"/>
    <col min="587" max="587" width="34.5703125" bestFit="1" customWidth="1"/>
    <col min="588" max="588" width="34.28515625" bestFit="1" customWidth="1"/>
    <col min="589" max="589" width="51.42578125" bestFit="1" customWidth="1"/>
    <col min="590" max="590" width="98.5703125" bestFit="1" customWidth="1"/>
    <col min="591" max="591" width="29.28515625" bestFit="1" customWidth="1"/>
    <col min="592" max="592" width="23.85546875" bestFit="1" customWidth="1"/>
    <col min="593" max="593" width="25.7109375" bestFit="1" customWidth="1"/>
    <col min="594" max="594" width="34.5703125" bestFit="1" customWidth="1"/>
    <col min="595" max="595" width="34.28515625" bestFit="1" customWidth="1"/>
    <col min="596" max="596" width="51.42578125" bestFit="1" customWidth="1"/>
    <col min="597" max="597" width="75.42578125" bestFit="1" customWidth="1"/>
    <col min="598" max="598" width="43.5703125" bestFit="1" customWidth="1"/>
    <col min="599" max="599" width="23.85546875" bestFit="1" customWidth="1"/>
    <col min="600" max="600" width="25.7109375" bestFit="1" customWidth="1"/>
    <col min="601" max="601" width="34.5703125" bestFit="1" customWidth="1"/>
    <col min="602" max="602" width="34.28515625" bestFit="1" customWidth="1"/>
    <col min="603" max="603" width="51.42578125" bestFit="1" customWidth="1"/>
    <col min="604" max="604" width="56.7109375" bestFit="1" customWidth="1"/>
    <col min="605" max="605" width="43.5703125" bestFit="1" customWidth="1"/>
    <col min="606" max="606" width="23.85546875" bestFit="1" customWidth="1"/>
    <col min="607" max="607" width="25.7109375" bestFit="1" customWidth="1"/>
    <col min="608" max="608" width="34.5703125" bestFit="1" customWidth="1"/>
    <col min="609" max="609" width="34.28515625" bestFit="1" customWidth="1"/>
    <col min="610" max="610" width="51.42578125" bestFit="1" customWidth="1"/>
    <col min="611" max="611" width="104" bestFit="1" customWidth="1"/>
    <col min="612" max="612" width="43.5703125" bestFit="1" customWidth="1"/>
    <col min="613" max="613" width="23.85546875" bestFit="1" customWidth="1"/>
    <col min="614" max="614" width="25.7109375" bestFit="1" customWidth="1"/>
    <col min="615" max="615" width="34.5703125" bestFit="1" customWidth="1"/>
    <col min="616" max="616" width="34.28515625" bestFit="1" customWidth="1"/>
    <col min="617" max="617" width="51.42578125" bestFit="1" customWidth="1"/>
    <col min="618" max="618" width="56.28515625" bestFit="1" customWidth="1"/>
    <col min="619" max="619" width="43.5703125" bestFit="1" customWidth="1"/>
    <col min="620" max="620" width="23.85546875" bestFit="1" customWidth="1"/>
    <col min="621" max="621" width="25.7109375" bestFit="1" customWidth="1"/>
    <col min="622" max="622" width="34.5703125" bestFit="1" customWidth="1"/>
    <col min="623" max="623" width="34.28515625" bestFit="1" customWidth="1"/>
    <col min="624" max="624" width="51.42578125" bestFit="1" customWidth="1"/>
    <col min="625" max="625" width="95.42578125" bestFit="1" customWidth="1"/>
    <col min="626" max="626" width="43.5703125" bestFit="1" customWidth="1"/>
    <col min="627" max="627" width="23.85546875" bestFit="1" customWidth="1"/>
    <col min="628" max="628" width="25.7109375" bestFit="1" customWidth="1"/>
    <col min="629" max="629" width="34.5703125" bestFit="1" customWidth="1"/>
    <col min="630" max="630" width="34.28515625" bestFit="1" customWidth="1"/>
    <col min="631" max="631" width="51.42578125" bestFit="1" customWidth="1"/>
    <col min="632" max="632" width="111.5703125" bestFit="1" customWidth="1"/>
    <col min="633" max="633" width="43.5703125" bestFit="1" customWidth="1"/>
    <col min="634" max="634" width="23.85546875" bestFit="1" customWidth="1"/>
    <col min="635" max="635" width="25.7109375" bestFit="1" customWidth="1"/>
    <col min="636" max="636" width="34.5703125" bestFit="1" customWidth="1"/>
    <col min="637" max="637" width="34.28515625" bestFit="1" customWidth="1"/>
    <col min="638" max="638" width="51.42578125" bestFit="1" customWidth="1"/>
    <col min="639" max="639" width="158.85546875" bestFit="1" customWidth="1"/>
    <col min="640" max="640" width="43.5703125" bestFit="1" customWidth="1"/>
    <col min="641" max="641" width="23.85546875" bestFit="1" customWidth="1"/>
    <col min="642" max="642" width="25.7109375" bestFit="1" customWidth="1"/>
    <col min="643" max="643" width="34.5703125" bestFit="1" customWidth="1"/>
    <col min="644" max="644" width="34.28515625" bestFit="1" customWidth="1"/>
    <col min="645" max="645" width="51.42578125" bestFit="1" customWidth="1"/>
    <col min="646" max="646" width="155.28515625" bestFit="1" customWidth="1"/>
    <col min="647" max="647" width="43.5703125" bestFit="1" customWidth="1"/>
    <col min="648" max="648" width="23.85546875" bestFit="1" customWidth="1"/>
    <col min="649" max="649" width="25.7109375" bestFit="1" customWidth="1"/>
    <col min="650" max="650" width="34.5703125" bestFit="1" customWidth="1"/>
    <col min="651" max="651" width="34.28515625" bestFit="1" customWidth="1"/>
    <col min="652" max="652" width="51.42578125" bestFit="1" customWidth="1"/>
    <col min="653" max="653" width="123" bestFit="1" customWidth="1"/>
    <col min="654" max="654" width="43.5703125" bestFit="1" customWidth="1"/>
    <col min="655" max="655" width="23.85546875" bestFit="1" customWidth="1"/>
    <col min="656" max="656" width="25.7109375" bestFit="1" customWidth="1"/>
    <col min="657" max="657" width="34.5703125" bestFit="1" customWidth="1"/>
    <col min="658" max="658" width="34.28515625" bestFit="1" customWidth="1"/>
    <col min="659" max="659" width="51.42578125" bestFit="1" customWidth="1"/>
    <col min="660" max="660" width="37.7109375" bestFit="1" customWidth="1"/>
    <col min="661" max="661" width="43.5703125" bestFit="1" customWidth="1"/>
    <col min="662" max="662" width="23.85546875" bestFit="1" customWidth="1"/>
    <col min="663" max="663" width="25.7109375" bestFit="1" customWidth="1"/>
    <col min="664" max="664" width="34.5703125" bestFit="1" customWidth="1"/>
    <col min="665" max="665" width="34.28515625" bestFit="1" customWidth="1"/>
    <col min="666" max="666" width="51.42578125" bestFit="1" customWidth="1"/>
    <col min="667" max="667" width="60.28515625" bestFit="1" customWidth="1"/>
    <col min="668" max="668" width="43.5703125" bestFit="1" customWidth="1"/>
    <col min="669" max="669" width="23.85546875" bestFit="1" customWidth="1"/>
    <col min="670" max="670" width="25.7109375" bestFit="1" customWidth="1"/>
    <col min="671" max="671" width="34.5703125" bestFit="1" customWidth="1"/>
    <col min="672" max="672" width="34.28515625" bestFit="1" customWidth="1"/>
    <col min="673" max="673" width="51.42578125" bestFit="1" customWidth="1"/>
    <col min="674" max="674" width="116" bestFit="1" customWidth="1"/>
    <col min="675" max="675" width="43.5703125" bestFit="1" customWidth="1"/>
    <col min="676" max="676" width="23.85546875" bestFit="1" customWidth="1"/>
    <col min="677" max="677" width="25.7109375" bestFit="1" customWidth="1"/>
    <col min="678" max="678" width="34.5703125" bestFit="1" customWidth="1"/>
    <col min="679" max="679" width="34.28515625" bestFit="1" customWidth="1"/>
    <col min="680" max="680" width="51.42578125" bestFit="1" customWidth="1"/>
    <col min="681" max="681" width="170.7109375" bestFit="1" customWidth="1"/>
    <col min="682" max="682" width="43.5703125" bestFit="1" customWidth="1"/>
    <col min="683" max="683" width="23.85546875" bestFit="1" customWidth="1"/>
    <col min="684" max="684" width="25.7109375" bestFit="1" customWidth="1"/>
    <col min="685" max="685" width="34.5703125" bestFit="1" customWidth="1"/>
    <col min="686" max="686" width="34.28515625" bestFit="1" customWidth="1"/>
    <col min="687" max="687" width="51.42578125" bestFit="1" customWidth="1"/>
    <col min="688" max="688" width="119.140625" bestFit="1" customWidth="1"/>
    <col min="689" max="689" width="43.5703125" bestFit="1" customWidth="1"/>
    <col min="690" max="690" width="23.85546875" bestFit="1" customWidth="1"/>
    <col min="691" max="691" width="25.7109375" bestFit="1" customWidth="1"/>
    <col min="692" max="692" width="34.5703125" bestFit="1" customWidth="1"/>
    <col min="693" max="693" width="34.28515625" bestFit="1" customWidth="1"/>
    <col min="694" max="694" width="51.42578125" bestFit="1" customWidth="1"/>
    <col min="695" max="695" width="110.140625" bestFit="1" customWidth="1"/>
    <col min="696" max="696" width="43.5703125" bestFit="1" customWidth="1"/>
    <col min="697" max="697" width="23.85546875" bestFit="1" customWidth="1"/>
    <col min="698" max="698" width="25.7109375" bestFit="1" customWidth="1"/>
    <col min="699" max="699" width="34.5703125" bestFit="1" customWidth="1"/>
    <col min="700" max="700" width="34.28515625" bestFit="1" customWidth="1"/>
    <col min="701" max="701" width="51.42578125" bestFit="1" customWidth="1"/>
    <col min="702" max="702" width="77.140625" bestFit="1" customWidth="1"/>
    <col min="703" max="703" width="43.5703125" bestFit="1" customWidth="1"/>
    <col min="704" max="704" width="23.85546875" bestFit="1" customWidth="1"/>
    <col min="705" max="705" width="25.7109375" bestFit="1" customWidth="1"/>
    <col min="706" max="706" width="34.5703125" bestFit="1" customWidth="1"/>
    <col min="707" max="707" width="34.28515625" bestFit="1" customWidth="1"/>
    <col min="708" max="708" width="51.42578125" bestFit="1" customWidth="1"/>
    <col min="709" max="709" width="152.85546875" bestFit="1" customWidth="1"/>
    <col min="710" max="710" width="43.5703125" bestFit="1" customWidth="1"/>
    <col min="711" max="711" width="23.85546875" bestFit="1" customWidth="1"/>
    <col min="712" max="712" width="25.7109375" bestFit="1" customWidth="1"/>
    <col min="713" max="713" width="34.5703125" bestFit="1" customWidth="1"/>
    <col min="714" max="714" width="34.28515625" bestFit="1" customWidth="1"/>
    <col min="715" max="715" width="51.42578125" bestFit="1" customWidth="1"/>
    <col min="716" max="716" width="255.7109375" bestFit="1" customWidth="1"/>
    <col min="717" max="717" width="43.5703125" bestFit="1" customWidth="1"/>
    <col min="718" max="718" width="23.85546875" bestFit="1" customWidth="1"/>
    <col min="719" max="719" width="25.7109375" bestFit="1" customWidth="1"/>
    <col min="720" max="720" width="34.5703125" bestFit="1" customWidth="1"/>
    <col min="721" max="721" width="34.28515625" bestFit="1" customWidth="1"/>
    <col min="722" max="722" width="39.85546875" bestFit="1" customWidth="1"/>
    <col min="723" max="723" width="143" bestFit="1" customWidth="1"/>
    <col min="724" max="724" width="43.5703125" bestFit="1" customWidth="1"/>
    <col min="725" max="725" width="23.85546875" bestFit="1" customWidth="1"/>
    <col min="726" max="726" width="25.7109375" bestFit="1" customWidth="1"/>
    <col min="727" max="727" width="34.5703125" bestFit="1" customWidth="1"/>
    <col min="728" max="728" width="34.28515625" bestFit="1" customWidth="1"/>
    <col min="729" max="729" width="51.42578125" bestFit="1" customWidth="1"/>
    <col min="730" max="730" width="49.28515625" bestFit="1" customWidth="1"/>
    <col min="731" max="731" width="43.5703125" bestFit="1" customWidth="1"/>
    <col min="732" max="732" width="23.85546875" bestFit="1" customWidth="1"/>
    <col min="733" max="733" width="25.7109375" bestFit="1" customWidth="1"/>
    <col min="734" max="734" width="34.5703125" bestFit="1" customWidth="1"/>
    <col min="735" max="735" width="34.28515625" bestFit="1" customWidth="1"/>
    <col min="736" max="736" width="39.85546875" bestFit="1" customWidth="1"/>
    <col min="737" max="737" width="57.42578125" bestFit="1" customWidth="1"/>
    <col min="738" max="738" width="37.140625" bestFit="1" customWidth="1"/>
    <col min="739" max="739" width="23.85546875" bestFit="1" customWidth="1"/>
    <col min="740" max="740" width="25.7109375" bestFit="1" customWidth="1"/>
    <col min="741" max="741" width="34.5703125" bestFit="1" customWidth="1"/>
    <col min="742" max="742" width="34.28515625" bestFit="1" customWidth="1"/>
    <col min="743" max="743" width="28.85546875" bestFit="1" customWidth="1"/>
    <col min="744" max="744" width="89.140625" bestFit="1" customWidth="1"/>
    <col min="745" max="745" width="43.5703125" bestFit="1" customWidth="1"/>
    <col min="746" max="746" width="23.85546875" bestFit="1" customWidth="1"/>
    <col min="747" max="747" width="25.7109375" bestFit="1" customWidth="1"/>
    <col min="748" max="748" width="34.5703125" bestFit="1" customWidth="1"/>
    <col min="749" max="749" width="34.28515625" bestFit="1" customWidth="1"/>
    <col min="750" max="750" width="51.42578125" bestFit="1" customWidth="1"/>
    <col min="751" max="751" width="88.85546875" bestFit="1" customWidth="1"/>
    <col min="752" max="752" width="43.5703125" bestFit="1" customWidth="1"/>
    <col min="753" max="753" width="23.85546875" bestFit="1" customWidth="1"/>
    <col min="754" max="754" width="25.7109375" bestFit="1" customWidth="1"/>
    <col min="755" max="755" width="34.5703125" bestFit="1" customWidth="1"/>
    <col min="756" max="756" width="34.28515625" bestFit="1" customWidth="1"/>
    <col min="757" max="757" width="51.42578125" bestFit="1" customWidth="1"/>
    <col min="758" max="758" width="87.85546875" bestFit="1" customWidth="1"/>
    <col min="759" max="759" width="43.5703125" bestFit="1" customWidth="1"/>
    <col min="760" max="760" width="23.85546875" bestFit="1" customWidth="1"/>
    <col min="761" max="761" width="25.7109375" bestFit="1" customWidth="1"/>
    <col min="762" max="762" width="34.5703125" bestFit="1" customWidth="1"/>
    <col min="763" max="763" width="34.28515625" bestFit="1" customWidth="1"/>
    <col min="764" max="764" width="51.42578125" bestFit="1" customWidth="1"/>
    <col min="765" max="765" width="78.28515625" bestFit="1" customWidth="1"/>
    <col min="766" max="766" width="43.5703125" bestFit="1" customWidth="1"/>
    <col min="767" max="767" width="23.85546875" bestFit="1" customWidth="1"/>
    <col min="768" max="768" width="25.7109375" bestFit="1" customWidth="1"/>
    <col min="769" max="769" width="34.5703125" bestFit="1" customWidth="1"/>
    <col min="770" max="770" width="34.28515625" bestFit="1" customWidth="1"/>
    <col min="771" max="771" width="51.42578125" bestFit="1" customWidth="1"/>
    <col min="772" max="772" width="80.7109375" bestFit="1" customWidth="1"/>
    <col min="773" max="773" width="43.5703125" bestFit="1" customWidth="1"/>
    <col min="774" max="774" width="23.85546875" bestFit="1" customWidth="1"/>
    <col min="775" max="775" width="25.7109375" bestFit="1" customWidth="1"/>
    <col min="776" max="776" width="34.5703125" bestFit="1" customWidth="1"/>
    <col min="777" max="777" width="34.28515625" bestFit="1" customWidth="1"/>
    <col min="778" max="778" width="51.42578125" bestFit="1" customWidth="1"/>
    <col min="779" max="779" width="46.7109375" bestFit="1" customWidth="1"/>
    <col min="780" max="780" width="43.5703125" bestFit="1" customWidth="1"/>
    <col min="781" max="781" width="23.85546875" bestFit="1" customWidth="1"/>
    <col min="782" max="782" width="25.7109375" bestFit="1" customWidth="1"/>
    <col min="783" max="783" width="34.5703125" bestFit="1" customWidth="1"/>
    <col min="784" max="784" width="34.28515625" bestFit="1" customWidth="1"/>
    <col min="785" max="785" width="51.42578125" bestFit="1" customWidth="1"/>
    <col min="786" max="786" width="45.7109375" bestFit="1" customWidth="1"/>
    <col min="787" max="787" width="43.5703125" bestFit="1" customWidth="1"/>
    <col min="788" max="788" width="23.85546875" bestFit="1" customWidth="1"/>
    <col min="789" max="789" width="25.7109375" bestFit="1" customWidth="1"/>
    <col min="790" max="790" width="34.5703125" bestFit="1" customWidth="1"/>
    <col min="791" max="791" width="34.28515625" bestFit="1" customWidth="1"/>
    <col min="792" max="792" width="51.42578125" bestFit="1" customWidth="1"/>
    <col min="793" max="793" width="33.85546875" bestFit="1" customWidth="1"/>
    <col min="794" max="794" width="43.5703125" bestFit="1" customWidth="1"/>
    <col min="795" max="795" width="23.85546875" bestFit="1" customWidth="1"/>
    <col min="796" max="796" width="25.7109375" bestFit="1" customWidth="1"/>
    <col min="797" max="797" width="34.5703125" bestFit="1" customWidth="1"/>
    <col min="798" max="798" width="34.28515625" bestFit="1" customWidth="1"/>
    <col min="799" max="799" width="51.42578125" bestFit="1" customWidth="1"/>
    <col min="800" max="800" width="55.28515625" bestFit="1" customWidth="1"/>
    <col min="801" max="801" width="43.5703125" bestFit="1" customWidth="1"/>
    <col min="802" max="802" width="23.85546875" bestFit="1" customWidth="1"/>
    <col min="803" max="803" width="25.7109375" bestFit="1" customWidth="1"/>
    <col min="804" max="804" width="34.5703125" bestFit="1" customWidth="1"/>
    <col min="805" max="805" width="34.28515625" bestFit="1" customWidth="1"/>
    <col min="806" max="806" width="51.42578125" bestFit="1" customWidth="1"/>
    <col min="807" max="807" width="78.140625" bestFit="1" customWidth="1"/>
    <col min="808" max="808" width="43.5703125" bestFit="1" customWidth="1"/>
    <col min="809" max="809" width="23.85546875" bestFit="1" customWidth="1"/>
    <col min="810" max="810" width="25.7109375" bestFit="1" customWidth="1"/>
    <col min="811" max="811" width="34.5703125" bestFit="1" customWidth="1"/>
    <col min="812" max="812" width="34.28515625" bestFit="1" customWidth="1"/>
    <col min="813" max="813" width="51.42578125" bestFit="1" customWidth="1"/>
    <col min="814" max="814" width="89.28515625" bestFit="1" customWidth="1"/>
    <col min="815" max="815" width="43.5703125" bestFit="1" customWidth="1"/>
    <col min="816" max="816" width="23.85546875" bestFit="1" customWidth="1"/>
    <col min="817" max="817" width="25.7109375" bestFit="1" customWidth="1"/>
    <col min="818" max="818" width="34.5703125" bestFit="1" customWidth="1"/>
    <col min="819" max="819" width="34.28515625" bestFit="1" customWidth="1"/>
    <col min="820" max="820" width="51.42578125" bestFit="1" customWidth="1"/>
    <col min="821" max="821" width="34.5703125" bestFit="1" customWidth="1"/>
    <col min="822" max="822" width="43.5703125" bestFit="1" customWidth="1"/>
    <col min="823" max="823" width="23.85546875" bestFit="1" customWidth="1"/>
    <col min="824" max="824" width="25.7109375" bestFit="1" customWidth="1"/>
    <col min="825" max="825" width="34.5703125" bestFit="1" customWidth="1"/>
    <col min="826" max="826" width="34.28515625" bestFit="1" customWidth="1"/>
    <col min="827" max="827" width="51.42578125" bestFit="1" customWidth="1"/>
    <col min="828" max="828" width="77.85546875" bestFit="1" customWidth="1"/>
    <col min="829" max="829" width="43.5703125" bestFit="1" customWidth="1"/>
    <col min="830" max="830" width="23.85546875" bestFit="1" customWidth="1"/>
    <col min="831" max="831" width="25.7109375" bestFit="1" customWidth="1"/>
    <col min="832" max="832" width="34.5703125" bestFit="1" customWidth="1"/>
    <col min="833" max="833" width="34.28515625" bestFit="1" customWidth="1"/>
    <col min="834" max="834" width="51.42578125" bestFit="1" customWidth="1"/>
    <col min="835" max="835" width="70.140625" bestFit="1" customWidth="1"/>
    <col min="836" max="836" width="43.5703125" bestFit="1" customWidth="1"/>
    <col min="837" max="837" width="23.85546875" bestFit="1" customWidth="1"/>
    <col min="838" max="838" width="25.7109375" bestFit="1" customWidth="1"/>
    <col min="839" max="839" width="34.5703125" bestFit="1" customWidth="1"/>
    <col min="840" max="840" width="34.28515625" bestFit="1" customWidth="1"/>
    <col min="841" max="841" width="51.42578125" bestFit="1" customWidth="1"/>
    <col min="842" max="842" width="143.5703125" bestFit="1" customWidth="1"/>
    <col min="843" max="843" width="43.5703125" bestFit="1" customWidth="1"/>
    <col min="844" max="844" width="23.85546875" bestFit="1" customWidth="1"/>
    <col min="845" max="845" width="25.7109375" bestFit="1" customWidth="1"/>
    <col min="846" max="846" width="34.5703125" bestFit="1" customWidth="1"/>
    <col min="847" max="847" width="34.28515625" bestFit="1" customWidth="1"/>
    <col min="848" max="848" width="51.42578125" bestFit="1" customWidth="1"/>
    <col min="849" max="849" width="85.85546875" bestFit="1" customWidth="1"/>
    <col min="850" max="850" width="43.5703125" bestFit="1" customWidth="1"/>
    <col min="851" max="851" width="23.85546875" bestFit="1" customWidth="1"/>
    <col min="852" max="852" width="25.7109375" bestFit="1" customWidth="1"/>
    <col min="853" max="853" width="34.5703125" bestFit="1" customWidth="1"/>
    <col min="854" max="854" width="34.28515625" bestFit="1" customWidth="1"/>
    <col min="855" max="855" width="51.42578125" bestFit="1" customWidth="1"/>
    <col min="856" max="856" width="119.140625" bestFit="1" customWidth="1"/>
    <col min="857" max="857" width="43.5703125" bestFit="1" customWidth="1"/>
    <col min="858" max="858" width="23.85546875" bestFit="1" customWidth="1"/>
    <col min="859" max="859" width="25.7109375" bestFit="1" customWidth="1"/>
    <col min="860" max="860" width="34.5703125" bestFit="1" customWidth="1"/>
    <col min="861" max="861" width="34.28515625" bestFit="1" customWidth="1"/>
    <col min="862" max="862" width="51.42578125" bestFit="1" customWidth="1"/>
    <col min="863" max="863" width="151.42578125" bestFit="1" customWidth="1"/>
    <col min="864" max="864" width="43.5703125" bestFit="1" customWidth="1"/>
    <col min="865" max="865" width="23.85546875" bestFit="1" customWidth="1"/>
    <col min="866" max="866" width="25.7109375" bestFit="1" customWidth="1"/>
    <col min="867" max="867" width="34.5703125" bestFit="1" customWidth="1"/>
    <col min="868" max="868" width="34.28515625" bestFit="1" customWidth="1"/>
    <col min="869" max="869" width="51.42578125" bestFit="1" customWidth="1"/>
    <col min="870" max="870" width="94.42578125" bestFit="1" customWidth="1"/>
    <col min="871" max="871" width="43.5703125" bestFit="1" customWidth="1"/>
    <col min="872" max="872" width="23.85546875" bestFit="1" customWidth="1"/>
    <col min="873" max="873" width="25.7109375" bestFit="1" customWidth="1"/>
    <col min="874" max="874" width="34.5703125" bestFit="1" customWidth="1"/>
    <col min="875" max="875" width="27.140625" bestFit="1" customWidth="1"/>
    <col min="876" max="876" width="51.42578125" bestFit="1" customWidth="1"/>
    <col min="877" max="877" width="77.140625" bestFit="1" customWidth="1"/>
    <col min="878" max="878" width="43.5703125" bestFit="1" customWidth="1"/>
    <col min="879" max="879" width="23.85546875" bestFit="1" customWidth="1"/>
    <col min="880" max="880" width="25.7109375" bestFit="1" customWidth="1"/>
    <col min="881" max="881" width="34.5703125" bestFit="1" customWidth="1"/>
    <col min="882" max="882" width="34.28515625" bestFit="1" customWidth="1"/>
    <col min="883" max="883" width="51.42578125" bestFit="1" customWidth="1"/>
    <col min="884" max="884" width="43.140625" bestFit="1" customWidth="1"/>
    <col min="885" max="885" width="43.5703125" bestFit="1" customWidth="1"/>
    <col min="886" max="886" width="23.85546875" bestFit="1" customWidth="1"/>
    <col min="887" max="887" width="25.7109375" bestFit="1" customWidth="1"/>
    <col min="888" max="888" width="34.5703125" bestFit="1" customWidth="1"/>
    <col min="889" max="889" width="34.28515625" bestFit="1" customWidth="1"/>
    <col min="890" max="890" width="39.85546875" bestFit="1" customWidth="1"/>
    <col min="891" max="891" width="106.7109375" bestFit="1" customWidth="1"/>
    <col min="892" max="892" width="43.5703125" bestFit="1" customWidth="1"/>
    <col min="893" max="893" width="23.85546875" bestFit="1" customWidth="1"/>
    <col min="894" max="894" width="25.7109375" bestFit="1" customWidth="1"/>
    <col min="895" max="895" width="27.28515625" bestFit="1" customWidth="1"/>
    <col min="896" max="896" width="34.28515625" bestFit="1" customWidth="1"/>
    <col min="897" max="897" width="51.42578125" bestFit="1" customWidth="1"/>
    <col min="898" max="898" width="41" bestFit="1" customWidth="1"/>
    <col min="899" max="899" width="43.5703125" bestFit="1" customWidth="1"/>
    <col min="900" max="900" width="23.85546875" bestFit="1" customWidth="1"/>
    <col min="901" max="901" width="25.7109375" bestFit="1" customWidth="1"/>
    <col min="902" max="902" width="34.5703125" bestFit="1" customWidth="1"/>
    <col min="903" max="903" width="34.28515625" bestFit="1" customWidth="1"/>
    <col min="904" max="904" width="51.42578125" bestFit="1" customWidth="1"/>
    <col min="905" max="905" width="150.5703125" bestFit="1" customWidth="1"/>
    <col min="906" max="906" width="43.5703125" bestFit="1" customWidth="1"/>
    <col min="907" max="907" width="23.85546875" bestFit="1" customWidth="1"/>
    <col min="908" max="908" width="25.7109375" bestFit="1" customWidth="1"/>
    <col min="909" max="909" width="34.5703125" bestFit="1" customWidth="1"/>
    <col min="910" max="910" width="34.28515625" bestFit="1" customWidth="1"/>
    <col min="911" max="911" width="51.42578125" bestFit="1" customWidth="1"/>
    <col min="912" max="912" width="255.7109375" bestFit="1" customWidth="1"/>
    <col min="913" max="913" width="43.5703125" bestFit="1" customWidth="1"/>
    <col min="914" max="914" width="23.85546875" bestFit="1" customWidth="1"/>
    <col min="915" max="915" width="25.7109375" bestFit="1" customWidth="1"/>
    <col min="916" max="916" width="34.5703125" bestFit="1" customWidth="1"/>
    <col min="917" max="917" width="34.28515625" bestFit="1" customWidth="1"/>
    <col min="918" max="918" width="51.42578125" bestFit="1" customWidth="1"/>
    <col min="919" max="919" width="89.28515625" bestFit="1" customWidth="1"/>
    <col min="920" max="920" width="43.5703125" bestFit="1" customWidth="1"/>
    <col min="921" max="921" width="23.85546875" bestFit="1" customWidth="1"/>
    <col min="922" max="922" width="25.7109375" bestFit="1" customWidth="1"/>
    <col min="923" max="923" width="34.5703125" bestFit="1" customWidth="1"/>
    <col min="924" max="924" width="34.28515625" bestFit="1" customWidth="1"/>
    <col min="925" max="925" width="51.42578125" bestFit="1" customWidth="1"/>
    <col min="926" max="926" width="86.85546875" bestFit="1" customWidth="1"/>
    <col min="927" max="927" width="43.5703125" bestFit="1" customWidth="1"/>
    <col min="928" max="928" width="23.85546875" bestFit="1" customWidth="1"/>
    <col min="929" max="929" width="25.7109375" bestFit="1" customWidth="1"/>
    <col min="930" max="930" width="34.5703125" bestFit="1" customWidth="1"/>
    <col min="931" max="931" width="34.28515625" bestFit="1" customWidth="1"/>
    <col min="932" max="932" width="51.42578125" bestFit="1" customWidth="1"/>
    <col min="933" max="933" width="31.7109375" bestFit="1" customWidth="1"/>
    <col min="934" max="934" width="43.5703125" bestFit="1" customWidth="1"/>
    <col min="935" max="935" width="23.85546875" bestFit="1" customWidth="1"/>
    <col min="936" max="936" width="25.7109375" bestFit="1" customWidth="1"/>
    <col min="937" max="937" width="34.5703125" bestFit="1" customWidth="1"/>
    <col min="938" max="938" width="34.28515625" bestFit="1" customWidth="1"/>
    <col min="939" max="939" width="51.42578125" bestFit="1" customWidth="1"/>
    <col min="940" max="940" width="54.42578125" bestFit="1" customWidth="1"/>
    <col min="941" max="941" width="43.5703125" bestFit="1" customWidth="1"/>
    <col min="942" max="942" width="23.85546875" bestFit="1" customWidth="1"/>
    <col min="943" max="943" width="25.7109375" bestFit="1" customWidth="1"/>
    <col min="944" max="944" width="34.5703125" bestFit="1" customWidth="1"/>
    <col min="945" max="945" width="34.28515625" bestFit="1" customWidth="1"/>
    <col min="946" max="946" width="51.42578125" bestFit="1" customWidth="1"/>
    <col min="947" max="947" width="186" bestFit="1" customWidth="1"/>
    <col min="948" max="948" width="43.5703125" bestFit="1" customWidth="1"/>
    <col min="949" max="949" width="23.85546875" bestFit="1" customWidth="1"/>
    <col min="950" max="950" width="25.7109375" bestFit="1" customWidth="1"/>
    <col min="951" max="951" width="34.5703125" bestFit="1" customWidth="1"/>
    <col min="952" max="952" width="34.28515625" bestFit="1" customWidth="1"/>
    <col min="953" max="953" width="51.42578125" bestFit="1" customWidth="1"/>
    <col min="954" max="954" width="101.42578125" bestFit="1" customWidth="1"/>
    <col min="955" max="955" width="43.5703125" bestFit="1" customWidth="1"/>
    <col min="956" max="956" width="23.85546875" bestFit="1" customWidth="1"/>
    <col min="957" max="957" width="25.7109375" bestFit="1" customWidth="1"/>
    <col min="958" max="958" width="34.5703125" bestFit="1" customWidth="1"/>
    <col min="959" max="959" width="34.28515625" bestFit="1" customWidth="1"/>
    <col min="960" max="960" width="51.42578125" bestFit="1" customWidth="1"/>
    <col min="961" max="961" width="54.42578125" bestFit="1" customWidth="1"/>
    <col min="962" max="962" width="43.5703125" bestFit="1" customWidth="1"/>
    <col min="963" max="963" width="23.85546875" bestFit="1" customWidth="1"/>
    <col min="964" max="964" width="25.7109375" bestFit="1" customWidth="1"/>
    <col min="965" max="965" width="34.5703125" bestFit="1" customWidth="1"/>
    <col min="966" max="966" width="34.28515625" bestFit="1" customWidth="1"/>
    <col min="967" max="967" width="51.42578125" bestFit="1" customWidth="1"/>
    <col min="968" max="968" width="60" bestFit="1" customWidth="1"/>
    <col min="969" max="969" width="43.5703125" bestFit="1" customWidth="1"/>
    <col min="970" max="970" width="23.85546875" bestFit="1" customWidth="1"/>
    <col min="971" max="971" width="25.7109375" bestFit="1" customWidth="1"/>
    <col min="972" max="972" width="34.5703125" bestFit="1" customWidth="1"/>
    <col min="973" max="973" width="34.28515625" bestFit="1" customWidth="1"/>
    <col min="974" max="974" width="51.42578125" bestFit="1" customWidth="1"/>
    <col min="975" max="975" width="100.140625" bestFit="1" customWidth="1"/>
    <col min="976" max="976" width="43.5703125" bestFit="1" customWidth="1"/>
    <col min="977" max="977" width="23.85546875" bestFit="1" customWidth="1"/>
    <col min="978" max="978" width="25.7109375" bestFit="1" customWidth="1"/>
    <col min="979" max="979" width="34.5703125" bestFit="1" customWidth="1"/>
    <col min="980" max="980" width="34.28515625" bestFit="1" customWidth="1"/>
    <col min="981" max="981" width="51.42578125" bestFit="1" customWidth="1"/>
    <col min="982" max="982" width="54.85546875" bestFit="1" customWidth="1"/>
    <col min="983" max="983" width="43.5703125" bestFit="1" customWidth="1"/>
    <col min="984" max="984" width="23.85546875" bestFit="1" customWidth="1"/>
    <col min="985" max="985" width="25.7109375" bestFit="1" customWidth="1"/>
    <col min="986" max="986" width="34.5703125" bestFit="1" customWidth="1"/>
    <col min="987" max="987" width="34.28515625" bestFit="1" customWidth="1"/>
    <col min="988" max="988" width="51.42578125" bestFit="1" customWidth="1"/>
    <col min="989" max="989" width="127.85546875" bestFit="1" customWidth="1"/>
    <col min="990" max="990" width="43.5703125" bestFit="1" customWidth="1"/>
    <col min="991" max="991" width="23.85546875" bestFit="1" customWidth="1"/>
    <col min="992" max="992" width="25.7109375" bestFit="1" customWidth="1"/>
    <col min="993" max="993" width="34.5703125" bestFit="1" customWidth="1"/>
    <col min="994" max="994" width="34.28515625" bestFit="1" customWidth="1"/>
    <col min="995" max="995" width="51.42578125" bestFit="1" customWidth="1"/>
    <col min="996" max="996" width="146.7109375" bestFit="1" customWidth="1"/>
    <col min="997" max="997" width="43.5703125" bestFit="1" customWidth="1"/>
    <col min="998" max="998" width="23.85546875" bestFit="1" customWidth="1"/>
    <col min="999" max="999" width="25.7109375" bestFit="1" customWidth="1"/>
    <col min="1000" max="1000" width="34.5703125" bestFit="1" customWidth="1"/>
    <col min="1001" max="1001" width="34.28515625" bestFit="1" customWidth="1"/>
    <col min="1002" max="1002" width="51.42578125" bestFit="1" customWidth="1"/>
    <col min="1003" max="1003" width="115" bestFit="1" customWidth="1"/>
    <col min="1004" max="1004" width="43.5703125" bestFit="1" customWidth="1"/>
    <col min="1005" max="1005" width="23.85546875" bestFit="1" customWidth="1"/>
    <col min="1006" max="1006" width="25.7109375" bestFit="1" customWidth="1"/>
    <col min="1007" max="1007" width="34.5703125" bestFit="1" customWidth="1"/>
    <col min="1008" max="1008" width="34.28515625" bestFit="1" customWidth="1"/>
    <col min="1009" max="1009" width="51.42578125" bestFit="1" customWidth="1"/>
    <col min="1010" max="1010" width="50.5703125" bestFit="1" customWidth="1"/>
    <col min="1011" max="1011" width="43.5703125" bestFit="1" customWidth="1"/>
    <col min="1012" max="1012" width="23.85546875" bestFit="1" customWidth="1"/>
    <col min="1013" max="1013" width="25.7109375" bestFit="1" customWidth="1"/>
    <col min="1014" max="1014" width="34.5703125" bestFit="1" customWidth="1"/>
    <col min="1015" max="1015" width="34.28515625" bestFit="1" customWidth="1"/>
    <col min="1016" max="1016" width="51.42578125" bestFit="1" customWidth="1"/>
    <col min="1017" max="1017" width="74.28515625" bestFit="1" customWidth="1"/>
    <col min="1018" max="1018" width="43.5703125" bestFit="1" customWidth="1"/>
    <col min="1019" max="1019" width="23.85546875" bestFit="1" customWidth="1"/>
    <col min="1020" max="1020" width="25.7109375" bestFit="1" customWidth="1"/>
    <col min="1021" max="1021" width="34.5703125" bestFit="1" customWidth="1"/>
    <col min="1022" max="1022" width="34.28515625" bestFit="1" customWidth="1"/>
    <col min="1023" max="1023" width="51.42578125" bestFit="1" customWidth="1"/>
    <col min="1024" max="1024" width="45.42578125" bestFit="1" customWidth="1"/>
    <col min="1025" max="1025" width="43.5703125" bestFit="1" customWidth="1"/>
    <col min="1026" max="1026" width="23.85546875" bestFit="1" customWidth="1"/>
    <col min="1027" max="1027" width="25.7109375" bestFit="1" customWidth="1"/>
    <col min="1028" max="1028" width="34.5703125" bestFit="1" customWidth="1"/>
    <col min="1029" max="1029" width="34.28515625" bestFit="1" customWidth="1"/>
    <col min="1030" max="1030" width="51.42578125" bestFit="1" customWidth="1"/>
    <col min="1031" max="1031" width="77.28515625" bestFit="1" customWidth="1"/>
    <col min="1032" max="1032" width="43.5703125" bestFit="1" customWidth="1"/>
    <col min="1033" max="1033" width="23.85546875" bestFit="1" customWidth="1"/>
    <col min="1034" max="1034" width="25.7109375" bestFit="1" customWidth="1"/>
    <col min="1035" max="1035" width="34.5703125" bestFit="1" customWidth="1"/>
    <col min="1036" max="1036" width="34.28515625" bestFit="1" customWidth="1"/>
    <col min="1037" max="1037" width="51.42578125" bestFit="1" customWidth="1"/>
    <col min="1038" max="1038" width="66.42578125" bestFit="1" customWidth="1"/>
    <col min="1039" max="1039" width="43.5703125" bestFit="1" customWidth="1"/>
    <col min="1040" max="1040" width="23.85546875" bestFit="1" customWidth="1"/>
    <col min="1041" max="1041" width="25.7109375" bestFit="1" customWidth="1"/>
    <col min="1042" max="1042" width="34.5703125" bestFit="1" customWidth="1"/>
    <col min="1043" max="1043" width="34.28515625" bestFit="1" customWidth="1"/>
    <col min="1044" max="1044" width="51.42578125" bestFit="1" customWidth="1"/>
    <col min="1045" max="1045" width="92" bestFit="1" customWidth="1"/>
    <col min="1046" max="1046" width="43.5703125" bestFit="1" customWidth="1"/>
    <col min="1047" max="1047" width="23.85546875" bestFit="1" customWidth="1"/>
    <col min="1048" max="1048" width="25.7109375" bestFit="1" customWidth="1"/>
    <col min="1049" max="1049" width="34.5703125" bestFit="1" customWidth="1"/>
    <col min="1050" max="1050" width="34.28515625" bestFit="1" customWidth="1"/>
    <col min="1051" max="1051" width="51.42578125" bestFit="1" customWidth="1"/>
    <col min="1052" max="1052" width="86.28515625" bestFit="1" customWidth="1"/>
    <col min="1053" max="1053" width="43.5703125" bestFit="1" customWidth="1"/>
    <col min="1054" max="1054" width="23.85546875" bestFit="1" customWidth="1"/>
    <col min="1055" max="1055" width="25.7109375" bestFit="1" customWidth="1"/>
    <col min="1056" max="1056" width="34.5703125" bestFit="1" customWidth="1"/>
    <col min="1057" max="1057" width="34.28515625" bestFit="1" customWidth="1"/>
    <col min="1058" max="1058" width="47.140625" bestFit="1" customWidth="1"/>
    <col min="1059" max="1059" width="91.140625" bestFit="1" customWidth="1"/>
    <col min="1060" max="1060" width="43.5703125" bestFit="1" customWidth="1"/>
    <col min="1061" max="1061" width="23.85546875" bestFit="1" customWidth="1"/>
    <col min="1062" max="1062" width="25.7109375" bestFit="1" customWidth="1"/>
    <col min="1063" max="1063" width="34.5703125" bestFit="1" customWidth="1"/>
    <col min="1064" max="1064" width="34.28515625" bestFit="1" customWidth="1"/>
    <col min="1065" max="1065" width="51.42578125" bestFit="1" customWidth="1"/>
    <col min="1066" max="1066" width="28.5703125" bestFit="1" customWidth="1"/>
    <col min="1067" max="1067" width="50.140625" bestFit="1" customWidth="1"/>
    <col min="1068" max="1068" width="30.28515625" bestFit="1" customWidth="1"/>
    <col min="1069" max="1069" width="32.42578125" bestFit="1" customWidth="1"/>
    <col min="1070" max="1070" width="41.140625" bestFit="1" customWidth="1"/>
    <col min="1071" max="1071" width="40.7109375" bestFit="1" customWidth="1"/>
    <col min="1072" max="1072" width="58.140625" bestFit="1" customWidth="1"/>
  </cols>
  <sheetData>
    <row r="1" spans="1:7" ht="40.5" customHeight="1" x14ac:dyDescent="0.35">
      <c r="A1" s="88" t="s">
        <v>278</v>
      </c>
      <c r="B1" s="88"/>
      <c r="C1" s="88"/>
      <c r="D1" s="88"/>
      <c r="E1" s="88"/>
      <c r="F1" s="88"/>
      <c r="G1" s="88"/>
    </row>
    <row r="2" spans="1:7" x14ac:dyDescent="0.25">
      <c r="A2" s="3" t="s">
        <v>342</v>
      </c>
      <c r="B2" t="s">
        <v>267</v>
      </c>
    </row>
    <row r="4" spans="1:7" ht="45" x14ac:dyDescent="0.25">
      <c r="A4" s="3" t="s">
        <v>276</v>
      </c>
      <c r="B4" s="90" t="s">
        <v>271</v>
      </c>
      <c r="C4" s="90" t="s">
        <v>275</v>
      </c>
      <c r="D4" s="90" t="s">
        <v>272</v>
      </c>
      <c r="E4" s="90" t="s">
        <v>273</v>
      </c>
      <c r="F4" s="90" t="s">
        <v>274</v>
      </c>
    </row>
    <row r="5" spans="1:7" x14ac:dyDescent="0.25">
      <c r="A5" s="4">
        <v>2016</v>
      </c>
      <c r="B5" s="5"/>
      <c r="C5" s="5"/>
      <c r="D5" s="5"/>
      <c r="E5" s="5">
        <v>4499424</v>
      </c>
      <c r="F5" s="5"/>
    </row>
    <row r="6" spans="1:7" x14ac:dyDescent="0.25">
      <c r="A6" s="4" t="s">
        <v>78</v>
      </c>
      <c r="B6" s="5"/>
      <c r="C6" s="5"/>
      <c r="D6" s="5"/>
      <c r="E6" s="5">
        <v>3712280</v>
      </c>
      <c r="F6" s="5"/>
    </row>
    <row r="7" spans="1:7" x14ac:dyDescent="0.25">
      <c r="A7" s="4" t="s">
        <v>55</v>
      </c>
      <c r="B7" s="5"/>
      <c r="C7" s="5"/>
      <c r="D7" s="5"/>
      <c r="E7" s="5">
        <v>3712280</v>
      </c>
      <c r="F7" s="5"/>
    </row>
    <row r="8" spans="1:7" x14ac:dyDescent="0.25">
      <c r="A8" s="4" t="s">
        <v>62</v>
      </c>
      <c r="B8" s="5"/>
      <c r="C8" s="5"/>
      <c r="D8" s="5"/>
      <c r="E8" s="5">
        <v>374960</v>
      </c>
      <c r="F8" s="5"/>
    </row>
    <row r="9" spans="1:7" x14ac:dyDescent="0.25">
      <c r="A9" s="4" t="s">
        <v>63</v>
      </c>
      <c r="B9" s="5"/>
      <c r="C9" s="5"/>
      <c r="D9" s="5"/>
      <c r="E9" s="5">
        <v>374960</v>
      </c>
      <c r="F9" s="5"/>
    </row>
    <row r="10" spans="1:7" x14ac:dyDescent="0.25">
      <c r="A10" s="4" t="s">
        <v>57</v>
      </c>
      <c r="B10" s="5"/>
      <c r="C10" s="5"/>
      <c r="D10" s="5"/>
      <c r="E10" s="5">
        <v>397110</v>
      </c>
      <c r="F10" s="5"/>
    </row>
    <row r="11" spans="1:7" x14ac:dyDescent="0.25">
      <c r="A11" s="4" t="s">
        <v>56</v>
      </c>
      <c r="B11" s="5"/>
      <c r="C11" s="5"/>
      <c r="D11" s="5"/>
      <c r="E11" s="5">
        <v>397110</v>
      </c>
      <c r="F11" s="5"/>
    </row>
    <row r="12" spans="1:7" x14ac:dyDescent="0.25">
      <c r="A12" s="4" t="s">
        <v>59</v>
      </c>
      <c r="B12" s="5"/>
      <c r="C12" s="5"/>
      <c r="D12" s="5"/>
      <c r="E12" s="5">
        <v>15074</v>
      </c>
      <c r="F12" s="5"/>
    </row>
    <row r="13" spans="1:7" x14ac:dyDescent="0.25">
      <c r="A13" s="4" t="s">
        <v>60</v>
      </c>
      <c r="B13" s="5"/>
      <c r="C13" s="5"/>
      <c r="D13" s="5"/>
      <c r="E13" s="5">
        <v>15074</v>
      </c>
      <c r="F13" s="5"/>
    </row>
    <row r="14" spans="1:7" x14ac:dyDescent="0.25">
      <c r="A14" s="4">
        <v>2017</v>
      </c>
      <c r="B14" s="5">
        <v>500000</v>
      </c>
      <c r="C14" s="5"/>
      <c r="D14" s="5"/>
      <c r="E14" s="5">
        <v>2325545</v>
      </c>
      <c r="F14" s="5"/>
    </row>
    <row r="15" spans="1:7" x14ac:dyDescent="0.25">
      <c r="A15" s="4" t="s">
        <v>81</v>
      </c>
      <c r="B15" s="5"/>
      <c r="C15" s="5"/>
      <c r="D15" s="5"/>
      <c r="E15" s="5">
        <v>2325545</v>
      </c>
      <c r="F15" s="5"/>
    </row>
    <row r="16" spans="1:7" x14ac:dyDescent="0.25">
      <c r="A16" s="4" t="s">
        <v>64</v>
      </c>
      <c r="B16" s="5"/>
      <c r="C16" s="5"/>
      <c r="D16" s="5"/>
      <c r="E16" s="5">
        <v>2325545</v>
      </c>
      <c r="F16" s="5"/>
    </row>
    <row r="17" spans="1:6" x14ac:dyDescent="0.25">
      <c r="A17" s="4" t="s">
        <v>65</v>
      </c>
      <c r="B17" s="5">
        <v>500000</v>
      </c>
      <c r="C17" s="5"/>
      <c r="D17" s="5"/>
      <c r="E17" s="5"/>
      <c r="F17" s="5"/>
    </row>
    <row r="18" spans="1:6" x14ac:dyDescent="0.25">
      <c r="A18" s="4" t="s">
        <v>64</v>
      </c>
      <c r="B18" s="5">
        <v>500000</v>
      </c>
      <c r="C18" s="5"/>
      <c r="D18" s="5"/>
      <c r="E18" s="5"/>
      <c r="F18" s="5"/>
    </row>
    <row r="19" spans="1:6" x14ac:dyDescent="0.25">
      <c r="A19" s="4">
        <v>2018</v>
      </c>
      <c r="B19" s="5"/>
      <c r="C19" s="5"/>
      <c r="D19" s="5"/>
      <c r="E19" s="5">
        <v>4731194</v>
      </c>
      <c r="F19" s="5"/>
    </row>
    <row r="20" spans="1:6" x14ac:dyDescent="0.25">
      <c r="A20" s="4" t="s">
        <v>73</v>
      </c>
      <c r="B20" s="5"/>
      <c r="C20" s="5"/>
      <c r="D20" s="5"/>
      <c r="E20" s="5">
        <v>1088975</v>
      </c>
      <c r="F20" s="5"/>
    </row>
    <row r="21" spans="1:6" x14ac:dyDescent="0.25">
      <c r="A21" s="4" t="s">
        <v>72</v>
      </c>
      <c r="B21" s="5"/>
      <c r="C21" s="5"/>
      <c r="D21" s="5"/>
      <c r="E21" s="5">
        <v>1088975</v>
      </c>
      <c r="F21" s="5"/>
    </row>
    <row r="22" spans="1:6" x14ac:dyDescent="0.25">
      <c r="A22" s="4" t="s">
        <v>80</v>
      </c>
      <c r="B22" s="5"/>
      <c r="C22" s="5"/>
      <c r="D22" s="5"/>
      <c r="E22" s="5">
        <v>3642219</v>
      </c>
      <c r="F22" s="5"/>
    </row>
    <row r="23" spans="1:6" x14ac:dyDescent="0.25">
      <c r="A23" s="4" t="s">
        <v>79</v>
      </c>
      <c r="B23" s="5"/>
      <c r="C23" s="5"/>
      <c r="D23" s="5"/>
      <c r="E23" s="5">
        <v>3642219</v>
      </c>
      <c r="F23" s="5"/>
    </row>
    <row r="24" spans="1:6" x14ac:dyDescent="0.25">
      <c r="A24" s="4">
        <v>2019</v>
      </c>
      <c r="B24" s="5"/>
      <c r="C24" s="5"/>
      <c r="D24" s="5"/>
      <c r="E24" s="5">
        <v>3860161</v>
      </c>
      <c r="F24" s="5"/>
    </row>
    <row r="25" spans="1:6" x14ac:dyDescent="0.25">
      <c r="A25" s="4" t="s">
        <v>83</v>
      </c>
      <c r="B25" s="5"/>
      <c r="C25" s="5"/>
      <c r="D25" s="5"/>
      <c r="E25" s="5">
        <v>2644822</v>
      </c>
      <c r="F25" s="5"/>
    </row>
    <row r="26" spans="1:6" x14ac:dyDescent="0.25">
      <c r="A26" s="4" t="s">
        <v>82</v>
      </c>
      <c r="B26" s="5"/>
      <c r="C26" s="5"/>
      <c r="D26" s="5"/>
      <c r="E26" s="5">
        <v>2644822</v>
      </c>
      <c r="F26" s="5"/>
    </row>
    <row r="27" spans="1:6" x14ac:dyDescent="0.25">
      <c r="A27" s="4" t="s">
        <v>57</v>
      </c>
      <c r="B27" s="5"/>
      <c r="C27" s="5"/>
      <c r="D27" s="5"/>
      <c r="E27" s="5">
        <v>129662</v>
      </c>
      <c r="F27" s="5"/>
    </row>
    <row r="28" spans="1:6" x14ac:dyDescent="0.25">
      <c r="A28" s="4" t="s">
        <v>66</v>
      </c>
      <c r="B28" s="5"/>
      <c r="C28" s="5"/>
      <c r="D28" s="5"/>
      <c r="E28" s="5">
        <v>129662</v>
      </c>
      <c r="F28" s="5"/>
    </row>
    <row r="29" spans="1:6" x14ac:dyDescent="0.25">
      <c r="A29" s="4" t="s">
        <v>110</v>
      </c>
      <c r="B29" s="5"/>
      <c r="C29" s="5"/>
      <c r="D29" s="5"/>
      <c r="E29" s="5">
        <v>20440</v>
      </c>
      <c r="F29" s="5"/>
    </row>
    <row r="30" spans="1:6" x14ac:dyDescent="0.25">
      <c r="A30" s="4" t="s">
        <v>109</v>
      </c>
      <c r="B30" s="5"/>
      <c r="C30" s="5"/>
      <c r="D30" s="5"/>
      <c r="E30" s="5">
        <v>20440</v>
      </c>
      <c r="F30" s="5"/>
    </row>
    <row r="31" spans="1:6" x14ac:dyDescent="0.25">
      <c r="A31" s="4" t="s">
        <v>113</v>
      </c>
      <c r="B31" s="5"/>
      <c r="C31" s="5"/>
      <c r="D31" s="5"/>
      <c r="E31" s="5">
        <v>1065237</v>
      </c>
      <c r="F31" s="5"/>
    </row>
    <row r="32" spans="1:6" x14ac:dyDescent="0.25">
      <c r="A32" s="4" t="s">
        <v>112</v>
      </c>
      <c r="B32" s="5"/>
      <c r="C32" s="5"/>
      <c r="D32" s="5"/>
      <c r="E32" s="5">
        <v>1065237</v>
      </c>
      <c r="F32" s="5"/>
    </row>
    <row r="33" spans="1:6" x14ac:dyDescent="0.25">
      <c r="A33" s="4">
        <v>2020</v>
      </c>
      <c r="B33" s="5">
        <v>2100000</v>
      </c>
      <c r="C33" s="5"/>
      <c r="D33" s="5">
        <v>22000000</v>
      </c>
      <c r="E33" s="5">
        <v>2926770</v>
      </c>
      <c r="F33" s="5"/>
    </row>
    <row r="34" spans="1:6" x14ac:dyDescent="0.25">
      <c r="A34" s="4" t="s">
        <v>254</v>
      </c>
      <c r="B34" s="5"/>
      <c r="C34" s="5"/>
      <c r="D34" s="5"/>
      <c r="E34" s="5"/>
      <c r="F34" s="5"/>
    </row>
    <row r="35" spans="1:6" x14ac:dyDescent="0.25">
      <c r="A35" s="4" t="s">
        <v>70</v>
      </c>
      <c r="B35" s="5"/>
      <c r="C35" s="5"/>
      <c r="D35" s="5"/>
      <c r="E35" s="5"/>
      <c r="F35" s="5"/>
    </row>
    <row r="36" spans="1:6" x14ac:dyDescent="0.25">
      <c r="A36" s="4" t="s">
        <v>57</v>
      </c>
      <c r="B36" s="5"/>
      <c r="C36" s="5"/>
      <c r="D36" s="5"/>
      <c r="E36" s="5">
        <v>129662</v>
      </c>
      <c r="F36" s="5"/>
    </row>
    <row r="37" spans="1:6" x14ac:dyDescent="0.25">
      <c r="A37" s="4" t="s">
        <v>68</v>
      </c>
      <c r="B37" s="5"/>
      <c r="C37" s="5"/>
      <c r="D37" s="5"/>
      <c r="E37" s="5">
        <v>129662</v>
      </c>
      <c r="F37" s="5"/>
    </row>
    <row r="38" spans="1:6" x14ac:dyDescent="0.25">
      <c r="A38" s="4" t="s">
        <v>255</v>
      </c>
      <c r="B38" s="5">
        <v>300000</v>
      </c>
      <c r="C38" s="5"/>
      <c r="D38" s="5"/>
      <c r="E38" s="5"/>
      <c r="F38" s="5"/>
    </row>
    <row r="39" spans="1:6" x14ac:dyDescent="0.25">
      <c r="A39" s="4" t="s">
        <v>69</v>
      </c>
      <c r="B39" s="5">
        <v>300000</v>
      </c>
      <c r="C39" s="5"/>
      <c r="D39" s="5"/>
      <c r="E39" s="5"/>
      <c r="F39" s="5"/>
    </row>
    <row r="40" spans="1:6" x14ac:dyDescent="0.25">
      <c r="A40" s="4" t="s">
        <v>223</v>
      </c>
      <c r="B40" s="5"/>
      <c r="C40" s="5"/>
      <c r="D40" s="5"/>
      <c r="E40" s="5">
        <v>1994338</v>
      </c>
      <c r="F40" s="5"/>
    </row>
    <row r="41" spans="1:6" x14ac:dyDescent="0.25">
      <c r="A41" s="4" t="s">
        <v>84</v>
      </c>
      <c r="B41" s="5"/>
      <c r="C41" s="5"/>
      <c r="D41" s="5"/>
      <c r="E41" s="5">
        <v>1994338</v>
      </c>
      <c r="F41" s="5"/>
    </row>
    <row r="42" spans="1:6" x14ac:dyDescent="0.25">
      <c r="A42" s="4" t="s">
        <v>140</v>
      </c>
      <c r="B42" s="5">
        <v>300000</v>
      </c>
      <c r="C42" s="5"/>
      <c r="D42" s="5"/>
      <c r="E42" s="5"/>
      <c r="F42" s="5"/>
    </row>
    <row r="43" spans="1:6" x14ac:dyDescent="0.25">
      <c r="A43" s="4" t="s">
        <v>6</v>
      </c>
      <c r="B43" s="5">
        <v>300000</v>
      </c>
      <c r="C43" s="5"/>
      <c r="D43" s="5"/>
      <c r="E43" s="5"/>
      <c r="F43" s="5"/>
    </row>
    <row r="44" spans="1:6" x14ac:dyDescent="0.25">
      <c r="A44" s="4" t="s">
        <v>7</v>
      </c>
      <c r="B44" s="5">
        <v>1000000</v>
      </c>
      <c r="C44" s="5"/>
      <c r="D44" s="5"/>
      <c r="E44" s="5"/>
      <c r="F44" s="5"/>
    </row>
    <row r="45" spans="1:6" x14ac:dyDescent="0.25">
      <c r="A45" s="4" t="s">
        <v>6</v>
      </c>
      <c r="B45" s="5">
        <v>1000000</v>
      </c>
      <c r="C45" s="5"/>
      <c r="D45" s="5"/>
      <c r="E45" s="5"/>
      <c r="F45" s="5"/>
    </row>
    <row r="46" spans="1:6" x14ac:dyDescent="0.25">
      <c r="A46" s="4" t="s">
        <v>10</v>
      </c>
      <c r="B46" s="5"/>
      <c r="C46" s="5"/>
      <c r="D46" s="5">
        <v>22000000</v>
      </c>
      <c r="E46" s="5"/>
      <c r="F46" s="5"/>
    </row>
    <row r="47" spans="1:6" x14ac:dyDescent="0.25">
      <c r="A47" s="4" t="s">
        <v>9</v>
      </c>
      <c r="B47" s="5"/>
      <c r="C47" s="5"/>
      <c r="D47" s="5">
        <v>2000000</v>
      </c>
      <c r="E47" s="5"/>
      <c r="F47" s="5"/>
    </row>
    <row r="48" spans="1:6" x14ac:dyDescent="0.25">
      <c r="A48" s="4" t="s">
        <v>5</v>
      </c>
      <c r="B48" s="5"/>
      <c r="C48" s="5"/>
      <c r="D48" s="5">
        <v>20000000</v>
      </c>
      <c r="E48" s="5"/>
      <c r="F48" s="5"/>
    </row>
    <row r="49" spans="1:6" x14ac:dyDescent="0.25">
      <c r="A49" s="4" t="s">
        <v>12</v>
      </c>
      <c r="B49" s="5">
        <v>500000</v>
      </c>
      <c r="C49" s="5"/>
      <c r="D49" s="5"/>
      <c r="E49" s="5"/>
      <c r="F49" s="5"/>
    </row>
    <row r="50" spans="1:6" x14ac:dyDescent="0.25">
      <c r="A50" s="4" t="s">
        <v>6</v>
      </c>
      <c r="B50" s="5">
        <v>500000</v>
      </c>
      <c r="C50" s="5"/>
      <c r="D50" s="5"/>
      <c r="E50" s="5"/>
      <c r="F50" s="5"/>
    </row>
    <row r="51" spans="1:6" x14ac:dyDescent="0.25">
      <c r="A51" s="4" t="s">
        <v>54</v>
      </c>
      <c r="B51" s="5"/>
      <c r="C51" s="5"/>
      <c r="D51" s="5"/>
      <c r="E51" s="5">
        <v>131890</v>
      </c>
      <c r="F51" s="5"/>
    </row>
    <row r="52" spans="1:6" x14ac:dyDescent="0.25">
      <c r="A52" s="4" t="s">
        <v>50</v>
      </c>
      <c r="B52" s="5"/>
      <c r="C52" s="5"/>
      <c r="D52" s="5"/>
      <c r="E52" s="5">
        <v>131890</v>
      </c>
      <c r="F52" s="5"/>
    </row>
    <row r="53" spans="1:6" x14ac:dyDescent="0.25">
      <c r="A53" s="4" t="s">
        <v>222</v>
      </c>
      <c r="B53" s="5"/>
      <c r="C53" s="5"/>
      <c r="D53" s="5"/>
      <c r="E53" s="5">
        <v>149687</v>
      </c>
      <c r="F53" s="5"/>
    </row>
    <row r="54" spans="1:6" x14ac:dyDescent="0.25">
      <c r="A54" s="4" t="s">
        <v>50</v>
      </c>
      <c r="B54" s="5"/>
      <c r="C54" s="5"/>
      <c r="D54" s="5"/>
      <c r="E54" s="5">
        <v>149687</v>
      </c>
      <c r="F54" s="5"/>
    </row>
    <row r="55" spans="1:6" x14ac:dyDescent="0.25">
      <c r="A55" s="39" t="s">
        <v>443</v>
      </c>
      <c r="B55" s="5"/>
      <c r="C55" s="5"/>
      <c r="D55" s="5"/>
      <c r="E55" s="5">
        <v>521193</v>
      </c>
      <c r="F55" s="5"/>
    </row>
    <row r="56" spans="1:6" x14ac:dyDescent="0.25">
      <c r="A56" s="40" t="s">
        <v>84</v>
      </c>
      <c r="B56" s="5"/>
      <c r="C56" s="5"/>
      <c r="D56" s="5"/>
      <c r="E56" s="5">
        <v>521193</v>
      </c>
      <c r="F56" s="5"/>
    </row>
    <row r="57" spans="1:6" x14ac:dyDescent="0.25">
      <c r="A57" s="4">
        <v>2021</v>
      </c>
      <c r="B57" s="5"/>
      <c r="C57" s="5">
        <v>1800000</v>
      </c>
      <c r="D57" s="5">
        <v>4575000</v>
      </c>
      <c r="E57" s="5">
        <v>8375869</v>
      </c>
      <c r="F57" s="5"/>
    </row>
    <row r="58" spans="1:6" x14ac:dyDescent="0.25">
      <c r="A58" s="4" t="s">
        <v>160</v>
      </c>
      <c r="B58" s="5"/>
      <c r="C58" s="5"/>
      <c r="D58" s="5"/>
      <c r="E58" s="5">
        <v>200000</v>
      </c>
      <c r="F58" s="5"/>
    </row>
    <row r="59" spans="1:6" x14ac:dyDescent="0.25">
      <c r="A59" s="4" t="s">
        <v>71</v>
      </c>
      <c r="B59" s="5"/>
      <c r="C59" s="5"/>
      <c r="D59" s="5"/>
      <c r="E59" s="5">
        <v>200000</v>
      </c>
      <c r="F59" s="5"/>
    </row>
    <row r="60" spans="1:6" x14ac:dyDescent="0.25">
      <c r="A60" s="4" t="s">
        <v>37</v>
      </c>
      <c r="B60" s="5"/>
      <c r="C60" s="5"/>
      <c r="D60" s="5">
        <v>100000</v>
      </c>
      <c r="E60" s="5"/>
      <c r="F60" s="5"/>
    </row>
    <row r="61" spans="1:6" x14ac:dyDescent="0.25">
      <c r="A61" s="4" t="s">
        <v>36</v>
      </c>
      <c r="B61" s="5"/>
      <c r="C61" s="5"/>
      <c r="D61" s="5">
        <v>100000</v>
      </c>
      <c r="E61" s="5"/>
      <c r="F61" s="5"/>
    </row>
    <row r="62" spans="1:6" x14ac:dyDescent="0.25">
      <c r="A62" s="4" t="s">
        <v>40</v>
      </c>
      <c r="B62" s="5"/>
      <c r="C62" s="5"/>
      <c r="D62" s="5">
        <v>100000</v>
      </c>
      <c r="E62" s="5"/>
      <c r="F62" s="5"/>
    </row>
    <row r="63" spans="1:6" x14ac:dyDescent="0.25">
      <c r="A63" s="4" t="s">
        <v>36</v>
      </c>
      <c r="B63" s="5"/>
      <c r="C63" s="5"/>
      <c r="D63" s="5">
        <v>100000</v>
      </c>
      <c r="E63" s="5"/>
      <c r="F63" s="5"/>
    </row>
    <row r="64" spans="1:6" x14ac:dyDescent="0.25">
      <c r="A64" s="4" t="s">
        <v>161</v>
      </c>
      <c r="B64" s="5"/>
      <c r="C64" s="5"/>
      <c r="D64" s="5"/>
      <c r="E64" s="5">
        <v>200000</v>
      </c>
      <c r="F64" s="5"/>
    </row>
    <row r="65" spans="1:6" x14ac:dyDescent="0.25">
      <c r="A65" s="4" t="s">
        <v>71</v>
      </c>
      <c r="B65" s="5"/>
      <c r="C65" s="5"/>
      <c r="D65" s="5"/>
      <c r="E65" s="5">
        <v>200000</v>
      </c>
      <c r="F65" s="5"/>
    </row>
    <row r="66" spans="1:6" x14ac:dyDescent="0.25">
      <c r="A66" s="4" t="s">
        <v>41</v>
      </c>
      <c r="B66" s="5"/>
      <c r="C66" s="5"/>
      <c r="D66" s="5">
        <v>225000</v>
      </c>
      <c r="E66" s="5"/>
      <c r="F66" s="5"/>
    </row>
    <row r="67" spans="1:6" x14ac:dyDescent="0.25">
      <c r="A67" s="4" t="s">
        <v>36</v>
      </c>
      <c r="B67" s="5"/>
      <c r="C67" s="5"/>
      <c r="D67" s="5">
        <v>225000</v>
      </c>
      <c r="E67" s="5"/>
      <c r="F67" s="5"/>
    </row>
    <row r="68" spans="1:6" x14ac:dyDescent="0.25">
      <c r="A68" s="4" t="s">
        <v>159</v>
      </c>
      <c r="B68" s="5"/>
      <c r="C68" s="5"/>
      <c r="D68" s="5"/>
      <c r="E68" s="5">
        <v>225000</v>
      </c>
      <c r="F68" s="5"/>
    </row>
    <row r="69" spans="1:6" x14ac:dyDescent="0.25">
      <c r="A69" s="4" t="s">
        <v>71</v>
      </c>
      <c r="B69" s="5"/>
      <c r="C69" s="5"/>
      <c r="D69" s="5"/>
      <c r="E69" s="5">
        <v>225000</v>
      </c>
      <c r="F69" s="5"/>
    </row>
    <row r="70" spans="1:6" x14ac:dyDescent="0.25">
      <c r="A70" s="4" t="s">
        <v>39</v>
      </c>
      <c r="B70" s="5"/>
      <c r="C70" s="5"/>
      <c r="D70" s="5">
        <v>4000000</v>
      </c>
      <c r="E70" s="5"/>
      <c r="F70" s="5"/>
    </row>
    <row r="71" spans="1:6" x14ac:dyDescent="0.25">
      <c r="A71" s="4" t="s">
        <v>36</v>
      </c>
      <c r="B71" s="5"/>
      <c r="C71" s="5"/>
      <c r="D71" s="5">
        <v>4000000</v>
      </c>
      <c r="E71" s="5"/>
      <c r="F71" s="5"/>
    </row>
    <row r="72" spans="1:6" x14ac:dyDescent="0.25">
      <c r="A72" s="4" t="s">
        <v>154</v>
      </c>
      <c r="B72" s="5"/>
      <c r="C72" s="5"/>
      <c r="D72" s="5"/>
      <c r="E72" s="5">
        <v>188296</v>
      </c>
      <c r="F72" s="5"/>
    </row>
    <row r="73" spans="1:6" x14ac:dyDescent="0.25">
      <c r="A73" s="4" t="s">
        <v>71</v>
      </c>
      <c r="B73" s="5"/>
      <c r="C73" s="5"/>
      <c r="D73" s="5"/>
      <c r="E73" s="5">
        <v>188296</v>
      </c>
      <c r="F73" s="5"/>
    </row>
    <row r="74" spans="1:6" x14ac:dyDescent="0.25">
      <c r="A74" s="4" t="s">
        <v>156</v>
      </c>
      <c r="B74" s="5"/>
      <c r="C74" s="5"/>
      <c r="D74" s="5"/>
      <c r="E74" s="5">
        <v>175000</v>
      </c>
      <c r="F74" s="5"/>
    </row>
    <row r="75" spans="1:6" x14ac:dyDescent="0.25">
      <c r="A75" s="4" t="s">
        <v>71</v>
      </c>
      <c r="B75" s="5"/>
      <c r="C75" s="5"/>
      <c r="D75" s="5"/>
      <c r="E75" s="5">
        <v>175000</v>
      </c>
      <c r="F75" s="5"/>
    </row>
    <row r="76" spans="1:6" x14ac:dyDescent="0.25">
      <c r="A76" s="4" t="s">
        <v>155</v>
      </c>
      <c r="B76" s="5"/>
      <c r="C76" s="5"/>
      <c r="D76" s="5"/>
      <c r="E76" s="5">
        <v>450000</v>
      </c>
      <c r="F76" s="5"/>
    </row>
    <row r="77" spans="1:6" x14ac:dyDescent="0.25">
      <c r="A77" s="4" t="s">
        <v>71</v>
      </c>
      <c r="B77" s="5"/>
      <c r="C77" s="5"/>
      <c r="D77" s="5"/>
      <c r="E77" s="5">
        <v>450000</v>
      </c>
      <c r="F77" s="5"/>
    </row>
    <row r="78" spans="1:6" x14ac:dyDescent="0.25">
      <c r="A78" s="4" t="s">
        <v>157</v>
      </c>
      <c r="B78" s="5"/>
      <c r="C78" s="5"/>
      <c r="D78" s="5"/>
      <c r="E78" s="5">
        <v>650000</v>
      </c>
      <c r="F78" s="5"/>
    </row>
    <row r="79" spans="1:6" x14ac:dyDescent="0.25">
      <c r="A79" s="4" t="s">
        <v>71</v>
      </c>
      <c r="B79" s="5"/>
      <c r="C79" s="5"/>
      <c r="D79" s="5"/>
      <c r="E79" s="5">
        <v>650000</v>
      </c>
      <c r="F79" s="5"/>
    </row>
    <row r="80" spans="1:6" x14ac:dyDescent="0.25">
      <c r="A80" s="4" t="s">
        <v>140</v>
      </c>
      <c r="B80" s="5"/>
      <c r="C80" s="5"/>
      <c r="D80" s="5">
        <v>150000</v>
      </c>
      <c r="E80" s="5"/>
      <c r="F80" s="5"/>
    </row>
    <row r="81" spans="1:6" x14ac:dyDescent="0.25">
      <c r="A81" s="4" t="s">
        <v>36</v>
      </c>
      <c r="B81" s="5"/>
      <c r="C81" s="5"/>
      <c r="D81" s="5">
        <v>150000</v>
      </c>
      <c r="E81" s="5"/>
      <c r="F81" s="5"/>
    </row>
    <row r="82" spans="1:6" x14ac:dyDescent="0.25">
      <c r="A82" s="4" t="s">
        <v>108</v>
      </c>
      <c r="B82" s="5"/>
      <c r="C82" s="5">
        <v>1800000</v>
      </c>
      <c r="D82" s="5"/>
      <c r="E82" s="5"/>
      <c r="F82" s="5"/>
    </row>
    <row r="83" spans="1:6" x14ac:dyDescent="0.25">
      <c r="A83" s="4" t="s">
        <v>149</v>
      </c>
      <c r="B83" s="5"/>
      <c r="C83" s="5">
        <v>1800000</v>
      </c>
      <c r="D83" s="5"/>
      <c r="E83" s="5"/>
      <c r="F83" s="5"/>
    </row>
    <row r="84" spans="1:6" x14ac:dyDescent="0.25">
      <c r="A84" s="39" t="s">
        <v>436</v>
      </c>
      <c r="B84" s="5"/>
      <c r="C84" s="5"/>
      <c r="D84" s="5"/>
      <c r="E84" s="5">
        <v>1818770</v>
      </c>
      <c r="F84" s="5"/>
    </row>
    <row r="85" spans="1:6" x14ac:dyDescent="0.25">
      <c r="A85" s="40" t="s">
        <v>434</v>
      </c>
      <c r="B85" s="5"/>
      <c r="C85" s="5"/>
      <c r="D85" s="5"/>
      <c r="E85" s="5">
        <v>1818770</v>
      </c>
      <c r="F85" s="5"/>
    </row>
    <row r="86" spans="1:6" x14ac:dyDescent="0.25">
      <c r="A86" s="39" t="s">
        <v>437</v>
      </c>
      <c r="B86" s="5"/>
      <c r="C86" s="5"/>
      <c r="D86" s="5"/>
      <c r="E86" s="5">
        <v>723361</v>
      </c>
      <c r="F86" s="5"/>
    </row>
    <row r="87" spans="1:6" x14ac:dyDescent="0.25">
      <c r="A87" s="40" t="s">
        <v>434</v>
      </c>
      <c r="B87" s="5"/>
      <c r="C87" s="5"/>
      <c r="D87" s="5"/>
      <c r="E87" s="5">
        <v>723361</v>
      </c>
      <c r="F87" s="5"/>
    </row>
    <row r="88" spans="1:6" x14ac:dyDescent="0.25">
      <c r="A88" s="39" t="s">
        <v>438</v>
      </c>
      <c r="B88" s="5"/>
      <c r="C88" s="5"/>
      <c r="D88" s="5"/>
      <c r="E88" s="5">
        <v>134600</v>
      </c>
      <c r="F88" s="5"/>
    </row>
    <row r="89" spans="1:6" x14ac:dyDescent="0.25">
      <c r="A89" s="40" t="s">
        <v>434</v>
      </c>
      <c r="B89" s="5"/>
      <c r="C89" s="5"/>
      <c r="D89" s="5"/>
      <c r="E89" s="5">
        <v>134600</v>
      </c>
      <c r="F89" s="5"/>
    </row>
    <row r="90" spans="1:6" x14ac:dyDescent="0.25">
      <c r="A90" s="39" t="s">
        <v>439</v>
      </c>
      <c r="B90" s="5"/>
      <c r="C90" s="5"/>
      <c r="D90" s="5"/>
      <c r="E90" s="5">
        <v>151146</v>
      </c>
      <c r="F90" s="5"/>
    </row>
    <row r="91" spans="1:6" x14ac:dyDescent="0.25">
      <c r="A91" s="40" t="s">
        <v>434</v>
      </c>
      <c r="B91" s="5"/>
      <c r="C91" s="5"/>
      <c r="D91" s="5"/>
      <c r="E91" s="5">
        <v>151146</v>
      </c>
      <c r="F91" s="5"/>
    </row>
    <row r="92" spans="1:6" x14ac:dyDescent="0.25">
      <c r="A92" s="39" t="s">
        <v>440</v>
      </c>
      <c r="B92" s="5"/>
      <c r="C92" s="5"/>
      <c r="D92" s="5"/>
      <c r="E92" s="5">
        <v>550000</v>
      </c>
      <c r="F92" s="5"/>
    </row>
    <row r="93" spans="1:6" x14ac:dyDescent="0.25">
      <c r="A93" s="40" t="s">
        <v>434</v>
      </c>
      <c r="B93" s="5"/>
      <c r="C93" s="5"/>
      <c r="D93" s="5"/>
      <c r="E93" s="5">
        <v>550000</v>
      </c>
      <c r="F93" s="5"/>
    </row>
    <row r="94" spans="1:6" x14ac:dyDescent="0.25">
      <c r="A94" s="39" t="s">
        <v>441</v>
      </c>
      <c r="B94" s="5"/>
      <c r="C94" s="5"/>
      <c r="D94" s="5"/>
      <c r="E94" s="5">
        <v>2909696</v>
      </c>
      <c r="F94" s="5"/>
    </row>
    <row r="95" spans="1:6" x14ac:dyDescent="0.25">
      <c r="A95" s="40" t="s">
        <v>71</v>
      </c>
      <c r="B95" s="5"/>
      <c r="C95" s="5"/>
      <c r="D95" s="5"/>
      <c r="E95" s="5">
        <v>2909696</v>
      </c>
      <c r="F95" s="5"/>
    </row>
    <row r="96" spans="1:6" x14ac:dyDescent="0.25">
      <c r="A96" s="4">
        <v>2022</v>
      </c>
      <c r="B96" s="5"/>
      <c r="C96" s="5"/>
      <c r="D96" s="5">
        <v>1500000</v>
      </c>
      <c r="E96" s="5"/>
      <c r="F96" s="5"/>
    </row>
    <row r="97" spans="1:6" x14ac:dyDescent="0.25">
      <c r="A97" s="4" t="s">
        <v>192</v>
      </c>
      <c r="B97" s="5"/>
      <c r="C97" s="5"/>
      <c r="D97" s="5"/>
      <c r="E97" s="5"/>
      <c r="F97" s="5"/>
    </row>
    <row r="98" spans="1:6" x14ac:dyDescent="0.25">
      <c r="A98" s="4" t="s">
        <v>177</v>
      </c>
      <c r="B98" s="5"/>
      <c r="C98" s="5"/>
      <c r="D98" s="5"/>
      <c r="E98" s="5"/>
      <c r="F98" s="5"/>
    </row>
    <row r="99" spans="1:6" x14ac:dyDescent="0.25">
      <c r="A99" s="4" t="s">
        <v>27</v>
      </c>
      <c r="B99" s="5"/>
      <c r="C99" s="5"/>
      <c r="D99" s="5">
        <v>400000</v>
      </c>
      <c r="E99" s="5"/>
      <c r="F99" s="5"/>
    </row>
    <row r="100" spans="1:6" x14ac:dyDescent="0.25">
      <c r="A100" s="4" t="s">
        <v>44</v>
      </c>
      <c r="B100" s="5"/>
      <c r="C100" s="5"/>
      <c r="D100" s="5">
        <v>400000</v>
      </c>
      <c r="E100" s="5"/>
      <c r="F100" s="5"/>
    </row>
    <row r="101" spans="1:6" x14ac:dyDescent="0.25">
      <c r="A101" s="4" t="s">
        <v>24</v>
      </c>
      <c r="B101" s="5"/>
      <c r="C101" s="5"/>
      <c r="D101" s="5">
        <v>600000</v>
      </c>
      <c r="E101" s="5"/>
      <c r="F101" s="5"/>
    </row>
    <row r="102" spans="1:6" x14ac:dyDescent="0.25">
      <c r="A102" s="4" t="s">
        <v>44</v>
      </c>
      <c r="B102" s="5"/>
      <c r="C102" s="5"/>
      <c r="D102" s="5">
        <v>600000</v>
      </c>
      <c r="E102" s="5"/>
      <c r="F102" s="5"/>
    </row>
    <row r="103" spans="1:6" x14ac:dyDescent="0.25">
      <c r="A103" s="4" t="s">
        <v>395</v>
      </c>
      <c r="B103" s="5"/>
      <c r="C103" s="5"/>
      <c r="D103" s="5">
        <v>500000</v>
      </c>
      <c r="E103" s="5"/>
      <c r="F103" s="5"/>
    </row>
    <row r="104" spans="1:6" x14ac:dyDescent="0.25">
      <c r="A104" s="4" t="s">
        <v>44</v>
      </c>
      <c r="B104" s="5"/>
      <c r="C104" s="5"/>
      <c r="D104" s="5">
        <v>500000</v>
      </c>
      <c r="E104" s="5"/>
      <c r="F104" s="5"/>
    </row>
    <row r="105" spans="1:6" x14ac:dyDescent="0.25">
      <c r="A105" s="39" t="s">
        <v>412</v>
      </c>
      <c r="B105" s="5"/>
      <c r="C105" s="5"/>
      <c r="D105" s="5"/>
      <c r="E105" s="5"/>
      <c r="F105" s="5"/>
    </row>
    <row r="106" spans="1:6" x14ac:dyDescent="0.25">
      <c r="A106" s="40" t="s">
        <v>413</v>
      </c>
      <c r="B106" s="5"/>
      <c r="C106" s="5"/>
      <c r="D106" s="5"/>
      <c r="E106" s="5"/>
      <c r="F106" s="5"/>
    </row>
    <row r="107" spans="1:6" x14ac:dyDescent="0.25">
      <c r="A107" s="39" t="s">
        <v>409</v>
      </c>
      <c r="B107" s="5"/>
      <c r="C107" s="5"/>
      <c r="D107" s="5"/>
      <c r="E107" s="5"/>
      <c r="F107" s="5"/>
    </row>
    <row r="108" spans="1:6" x14ac:dyDescent="0.25">
      <c r="A108" s="40" t="s">
        <v>405</v>
      </c>
      <c r="B108" s="5"/>
      <c r="C108" s="5"/>
      <c r="D108" s="5"/>
      <c r="E108" s="5"/>
      <c r="F108" s="5"/>
    </row>
    <row r="109" spans="1:6" x14ac:dyDescent="0.25">
      <c r="A109" s="39" t="s">
        <v>407</v>
      </c>
      <c r="B109" s="5"/>
      <c r="C109" s="5"/>
      <c r="D109" s="5"/>
      <c r="E109" s="5"/>
      <c r="F109" s="5"/>
    </row>
    <row r="110" spans="1:6" x14ac:dyDescent="0.25">
      <c r="A110" s="40" t="s">
        <v>408</v>
      </c>
      <c r="B110" s="5"/>
      <c r="C110" s="5"/>
      <c r="D110" s="5"/>
      <c r="E110" s="5"/>
      <c r="F110" s="5"/>
    </row>
    <row r="111" spans="1:6" x14ac:dyDescent="0.25">
      <c r="A111" s="39" t="s">
        <v>410</v>
      </c>
      <c r="B111" s="5"/>
      <c r="C111" s="5"/>
      <c r="D111" s="5"/>
      <c r="E111" s="5"/>
      <c r="F111" s="5"/>
    </row>
    <row r="112" spans="1:6" x14ac:dyDescent="0.25">
      <c r="A112" s="40" t="s">
        <v>411</v>
      </c>
      <c r="B112" s="5"/>
      <c r="C112" s="5"/>
      <c r="D112" s="5"/>
      <c r="E112" s="5"/>
      <c r="F112" s="5"/>
    </row>
    <row r="113" spans="1:6" x14ac:dyDescent="0.25">
      <c r="A113" s="4">
        <v>2023</v>
      </c>
      <c r="B113" s="5">
        <v>983885</v>
      </c>
      <c r="C113" s="5">
        <v>3300000</v>
      </c>
      <c r="D113" s="5"/>
      <c r="E113" s="5">
        <v>2912048</v>
      </c>
      <c r="F113" s="5"/>
    </row>
    <row r="114" spans="1:6" x14ac:dyDescent="0.25">
      <c r="A114" s="4" t="s">
        <v>121</v>
      </c>
      <c r="B114" s="5"/>
      <c r="C114" s="5">
        <v>250000</v>
      </c>
      <c r="D114" s="5"/>
      <c r="E114" s="5"/>
      <c r="F114" s="5"/>
    </row>
    <row r="115" spans="1:6" x14ac:dyDescent="0.25">
      <c r="A115" s="4" t="s">
        <v>122</v>
      </c>
      <c r="B115" s="5"/>
      <c r="C115" s="5">
        <v>250000</v>
      </c>
      <c r="D115" s="5"/>
      <c r="E115" s="5"/>
      <c r="F115" s="5"/>
    </row>
    <row r="116" spans="1:6" x14ac:dyDescent="0.25">
      <c r="A116" s="4" t="s">
        <v>120</v>
      </c>
      <c r="B116" s="5"/>
      <c r="C116" s="5">
        <v>1800000</v>
      </c>
      <c r="D116" s="5"/>
      <c r="E116" s="5"/>
      <c r="F116" s="5"/>
    </row>
    <row r="117" spans="1:6" x14ac:dyDescent="0.25">
      <c r="A117" s="4" t="s">
        <v>206</v>
      </c>
      <c r="B117" s="5"/>
      <c r="C117" s="5">
        <v>1800000</v>
      </c>
      <c r="D117" s="5"/>
      <c r="E117" s="5"/>
      <c r="F117" s="5"/>
    </row>
    <row r="118" spans="1:6" x14ac:dyDescent="0.25">
      <c r="A118" s="4" t="s">
        <v>124</v>
      </c>
      <c r="B118" s="5">
        <v>50000</v>
      </c>
      <c r="C118" s="5"/>
      <c r="D118" s="5"/>
      <c r="E118" s="5"/>
      <c r="F118" s="5"/>
    </row>
    <row r="119" spans="1:6" x14ac:dyDescent="0.25">
      <c r="A119" s="4" t="s">
        <v>122</v>
      </c>
      <c r="B119" s="5">
        <v>50000</v>
      </c>
      <c r="C119" s="5"/>
      <c r="D119" s="5"/>
      <c r="E119" s="5"/>
      <c r="F119" s="5"/>
    </row>
    <row r="120" spans="1:6" x14ac:dyDescent="0.25">
      <c r="A120" s="4" t="s">
        <v>125</v>
      </c>
      <c r="B120" s="5">
        <v>50000</v>
      </c>
      <c r="C120" s="5"/>
      <c r="D120" s="5"/>
      <c r="E120" s="5"/>
      <c r="F120" s="5"/>
    </row>
    <row r="121" spans="1:6" x14ac:dyDescent="0.25">
      <c r="A121" s="4" t="s">
        <v>122</v>
      </c>
      <c r="B121" s="5">
        <v>50000</v>
      </c>
      <c r="C121" s="5"/>
      <c r="D121" s="5"/>
      <c r="E121" s="5"/>
      <c r="F121" s="5"/>
    </row>
    <row r="122" spans="1:6" x14ac:dyDescent="0.25">
      <c r="A122" s="4" t="s">
        <v>127</v>
      </c>
      <c r="B122" s="5">
        <v>133885</v>
      </c>
      <c r="C122" s="5"/>
      <c r="D122" s="5"/>
      <c r="E122" s="5"/>
      <c r="F122" s="5"/>
    </row>
    <row r="123" spans="1:6" x14ac:dyDescent="0.25">
      <c r="A123" s="4" t="s">
        <v>122</v>
      </c>
      <c r="B123" s="5">
        <v>133885</v>
      </c>
      <c r="C123" s="5"/>
      <c r="D123" s="5"/>
      <c r="E123" s="5"/>
      <c r="F123" s="5"/>
    </row>
    <row r="124" spans="1:6" x14ac:dyDescent="0.25">
      <c r="A124" s="4" t="s">
        <v>306</v>
      </c>
      <c r="B124" s="5">
        <v>250000</v>
      </c>
      <c r="C124" s="5">
        <v>250000</v>
      </c>
      <c r="D124" s="5"/>
      <c r="E124" s="5"/>
      <c r="F124" s="5"/>
    </row>
    <row r="125" spans="1:6" x14ac:dyDescent="0.25">
      <c r="A125" s="4" t="s">
        <v>122</v>
      </c>
      <c r="B125" s="5">
        <v>250000</v>
      </c>
      <c r="C125" s="5">
        <v>250000</v>
      </c>
      <c r="D125" s="5"/>
      <c r="E125" s="5"/>
      <c r="F125" s="5"/>
    </row>
    <row r="126" spans="1:6" x14ac:dyDescent="0.25">
      <c r="A126" s="4" t="s">
        <v>307</v>
      </c>
      <c r="B126" s="5">
        <v>500000</v>
      </c>
      <c r="C126" s="5"/>
      <c r="D126" s="5"/>
      <c r="E126" s="5"/>
      <c r="F126" s="5"/>
    </row>
    <row r="127" spans="1:6" x14ac:dyDescent="0.25">
      <c r="A127" s="4" t="s">
        <v>122</v>
      </c>
      <c r="B127" s="5">
        <v>500000</v>
      </c>
      <c r="C127" s="5"/>
      <c r="D127" s="5"/>
      <c r="E127" s="5"/>
      <c r="F127" s="5"/>
    </row>
    <row r="128" spans="1:6" x14ac:dyDescent="0.25">
      <c r="A128" s="4" t="s">
        <v>310</v>
      </c>
      <c r="B128" s="5"/>
      <c r="C128" s="5">
        <v>1000000</v>
      </c>
      <c r="D128" s="5"/>
      <c r="E128" s="5"/>
      <c r="F128" s="5"/>
    </row>
    <row r="129" spans="1:6" x14ac:dyDescent="0.25">
      <c r="A129" s="4" t="s">
        <v>122</v>
      </c>
      <c r="B129" s="5"/>
      <c r="C129" s="5">
        <v>1000000</v>
      </c>
      <c r="D129" s="5"/>
      <c r="E129" s="5"/>
      <c r="F129" s="5"/>
    </row>
    <row r="130" spans="1:6" x14ac:dyDescent="0.25">
      <c r="A130" s="4" t="s">
        <v>314</v>
      </c>
      <c r="B130" s="5"/>
      <c r="C130" s="5"/>
      <c r="D130" s="5"/>
      <c r="E130" s="5"/>
      <c r="F130" s="5"/>
    </row>
    <row r="131" spans="1:6" x14ac:dyDescent="0.25">
      <c r="A131" s="4" t="s">
        <v>299</v>
      </c>
      <c r="B131" s="5"/>
      <c r="C131" s="5"/>
      <c r="D131" s="5"/>
      <c r="E131" s="5"/>
      <c r="F131" s="5"/>
    </row>
    <row r="132" spans="1:6" x14ac:dyDescent="0.25">
      <c r="A132" s="4" t="s">
        <v>315</v>
      </c>
      <c r="B132" s="5"/>
      <c r="C132" s="5"/>
      <c r="D132" s="5"/>
      <c r="E132" s="5"/>
      <c r="F132" s="5"/>
    </row>
    <row r="133" spans="1:6" x14ac:dyDescent="0.25">
      <c r="A133" s="4" t="s">
        <v>299</v>
      </c>
      <c r="B133" s="5"/>
      <c r="C133" s="5"/>
      <c r="D133" s="5"/>
      <c r="E133" s="5"/>
      <c r="F133" s="5"/>
    </row>
    <row r="134" spans="1:6" x14ac:dyDescent="0.25">
      <c r="A134" s="4" t="s">
        <v>316</v>
      </c>
      <c r="B134" s="5"/>
      <c r="C134" s="5"/>
      <c r="D134" s="5"/>
      <c r="E134" s="5"/>
      <c r="F134" s="5"/>
    </row>
    <row r="135" spans="1:6" x14ac:dyDescent="0.25">
      <c r="A135" s="4" t="s">
        <v>299</v>
      </c>
      <c r="B135" s="5"/>
      <c r="C135" s="5"/>
      <c r="D135" s="5"/>
      <c r="E135" s="5"/>
      <c r="F135" s="5"/>
    </row>
    <row r="136" spans="1:6" x14ac:dyDescent="0.25">
      <c r="A136" s="4" t="s">
        <v>317</v>
      </c>
      <c r="B136" s="5"/>
      <c r="C136" s="5"/>
      <c r="D136" s="5"/>
      <c r="E136" s="5"/>
      <c r="F136" s="5"/>
    </row>
    <row r="137" spans="1:6" x14ac:dyDescent="0.25">
      <c r="A137" s="4" t="s">
        <v>299</v>
      </c>
      <c r="B137" s="5"/>
      <c r="C137" s="5"/>
      <c r="D137" s="5"/>
      <c r="E137" s="5"/>
      <c r="F137" s="5"/>
    </row>
    <row r="138" spans="1:6" x14ac:dyDescent="0.25">
      <c r="A138" s="4" t="s">
        <v>300</v>
      </c>
      <c r="B138" s="5"/>
      <c r="C138" s="5"/>
      <c r="D138" s="5"/>
      <c r="E138" s="5"/>
      <c r="F138" s="5"/>
    </row>
    <row r="139" spans="1:6" x14ac:dyDescent="0.25">
      <c r="A139" s="4" t="s">
        <v>301</v>
      </c>
      <c r="B139" s="5"/>
      <c r="C139" s="5"/>
      <c r="D139" s="5"/>
      <c r="E139" s="5"/>
      <c r="F139" s="5"/>
    </row>
    <row r="140" spans="1:6" x14ac:dyDescent="0.25">
      <c r="A140" s="4" t="s">
        <v>321</v>
      </c>
      <c r="B140" s="5"/>
      <c r="C140" s="5"/>
      <c r="D140" s="5"/>
      <c r="E140" s="5">
        <v>2912048</v>
      </c>
      <c r="F140" s="5"/>
    </row>
    <row r="141" spans="1:6" x14ac:dyDescent="0.25">
      <c r="A141" s="4" t="s">
        <v>304</v>
      </c>
      <c r="B141" s="5"/>
      <c r="C141" s="5"/>
      <c r="D141" s="5"/>
      <c r="E141" s="5">
        <v>2912048</v>
      </c>
      <c r="F141" s="5"/>
    </row>
    <row r="142" spans="1:6" x14ac:dyDescent="0.25">
      <c r="A142" s="39" t="s">
        <v>429</v>
      </c>
      <c r="B142" s="5"/>
      <c r="C142" s="5"/>
      <c r="D142" s="5"/>
      <c r="E142" s="5"/>
      <c r="F142" s="5"/>
    </row>
    <row r="143" spans="1:6" x14ac:dyDescent="0.25">
      <c r="A143" s="40" t="s">
        <v>299</v>
      </c>
      <c r="B143" s="5"/>
      <c r="C143" s="5"/>
      <c r="D143" s="5"/>
      <c r="E143" s="5"/>
      <c r="F143" s="5"/>
    </row>
    <row r="144" spans="1:6" x14ac:dyDescent="0.25">
      <c r="A144" s="4">
        <v>2024</v>
      </c>
      <c r="B144" s="5"/>
      <c r="C144" s="5"/>
      <c r="D144" s="5"/>
      <c r="E144" s="5">
        <v>541934</v>
      </c>
      <c r="F144" s="5"/>
    </row>
    <row r="145" spans="1:6" x14ac:dyDescent="0.25">
      <c r="A145" s="39" t="s">
        <v>446</v>
      </c>
      <c r="B145" s="5"/>
      <c r="C145" s="5"/>
      <c r="D145" s="5"/>
      <c r="E145" s="5"/>
      <c r="F145" s="5"/>
    </row>
    <row r="146" spans="1:6" x14ac:dyDescent="0.25">
      <c r="A146" s="40" t="s">
        <v>447</v>
      </c>
      <c r="B146" s="5"/>
      <c r="C146" s="5"/>
      <c r="D146" s="5"/>
      <c r="E146" s="5"/>
      <c r="F146" s="5"/>
    </row>
    <row r="147" spans="1:6" x14ac:dyDescent="0.25">
      <c r="A147" s="39" t="s">
        <v>491</v>
      </c>
      <c r="B147" s="5"/>
      <c r="C147" s="5"/>
      <c r="D147" s="5"/>
      <c r="E147" s="5">
        <v>141934</v>
      </c>
      <c r="F147" s="5"/>
    </row>
    <row r="148" spans="1:6" x14ac:dyDescent="0.25">
      <c r="A148" s="40" t="s">
        <v>492</v>
      </c>
      <c r="B148" s="5"/>
      <c r="C148" s="5"/>
      <c r="D148" s="5"/>
      <c r="E148" s="5">
        <v>141934</v>
      </c>
      <c r="F148" s="5"/>
    </row>
    <row r="149" spans="1:6" x14ac:dyDescent="0.25">
      <c r="A149" s="39" t="s">
        <v>528</v>
      </c>
      <c r="B149" s="5"/>
      <c r="C149" s="5"/>
      <c r="D149" s="5"/>
      <c r="E149" s="5">
        <v>400000</v>
      </c>
      <c r="F149" s="5"/>
    </row>
    <row r="150" spans="1:6" x14ac:dyDescent="0.25">
      <c r="A150" s="40" t="s">
        <v>529</v>
      </c>
      <c r="B150" s="5"/>
      <c r="C150" s="5"/>
      <c r="D150" s="5"/>
      <c r="E150" s="5">
        <v>400000</v>
      </c>
      <c r="F150" s="5"/>
    </row>
    <row r="151" spans="1:6" x14ac:dyDescent="0.25">
      <c r="A151" s="4" t="s">
        <v>270</v>
      </c>
      <c r="B151" s="5">
        <v>3583885</v>
      </c>
      <c r="C151" s="5">
        <v>5100000</v>
      </c>
      <c r="D151" s="5">
        <v>28075000</v>
      </c>
      <c r="E151" s="5">
        <v>30172945</v>
      </c>
      <c r="F151" s="5"/>
    </row>
  </sheetData>
  <sheetProtection selectLockedCells="1" pivotTables="0" selectUnlockedCells="1"/>
  <mergeCells count="1">
    <mergeCell ref="A1:G1"/>
  </mergeCell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9DFB7-1353-4160-8EF7-AC3D2BE65514}">
  <dimension ref="A1:G301"/>
  <sheetViews>
    <sheetView zoomScaleNormal="100" workbookViewId="0">
      <selection activeCell="A4" sqref="A4"/>
    </sheetView>
  </sheetViews>
  <sheetFormatPr defaultRowHeight="15" x14ac:dyDescent="0.25"/>
  <cols>
    <col min="1" max="1" width="59" style="1" customWidth="1"/>
    <col min="2" max="2" width="25.42578125" bestFit="1" customWidth="1"/>
    <col min="3" max="3" width="18" bestFit="1" customWidth="1"/>
    <col min="4" max="4" width="14.42578125" bestFit="1" customWidth="1"/>
    <col min="5" max="5" width="20.28515625" customWidth="1"/>
    <col min="6" max="6" width="19.5703125" bestFit="1" customWidth="1"/>
    <col min="7" max="7" width="20.42578125" bestFit="1" customWidth="1"/>
    <col min="8" max="8" width="51.42578125" bestFit="1" customWidth="1"/>
    <col min="9" max="9" width="129.28515625" bestFit="1" customWidth="1"/>
    <col min="10" max="10" width="43.5703125" bestFit="1" customWidth="1"/>
    <col min="11" max="11" width="23.85546875" bestFit="1" customWidth="1"/>
    <col min="12" max="12" width="25.7109375" bestFit="1" customWidth="1"/>
    <col min="13" max="13" width="34.5703125" bestFit="1" customWidth="1"/>
    <col min="14" max="14" width="34.28515625" bestFit="1" customWidth="1"/>
    <col min="15" max="15" width="51.42578125" bestFit="1" customWidth="1"/>
    <col min="16" max="16" width="158.7109375" bestFit="1" customWidth="1"/>
    <col min="17" max="17" width="43.5703125" bestFit="1" customWidth="1"/>
    <col min="18" max="18" width="23.85546875" bestFit="1" customWidth="1"/>
    <col min="19" max="19" width="25.7109375" bestFit="1" customWidth="1"/>
    <col min="20" max="20" width="34.5703125" bestFit="1" customWidth="1"/>
    <col min="21" max="21" width="34.28515625" bestFit="1" customWidth="1"/>
    <col min="22" max="22" width="51.42578125" bestFit="1" customWidth="1"/>
    <col min="23" max="23" width="110" bestFit="1" customWidth="1"/>
    <col min="24" max="24" width="43.5703125" bestFit="1" customWidth="1"/>
    <col min="25" max="25" width="23.85546875" bestFit="1" customWidth="1"/>
    <col min="26" max="26" width="25.7109375" bestFit="1" customWidth="1"/>
    <col min="27" max="27" width="34.5703125" bestFit="1" customWidth="1"/>
    <col min="28" max="28" width="34.28515625" bestFit="1" customWidth="1"/>
    <col min="29" max="29" width="51.42578125" bestFit="1" customWidth="1"/>
    <col min="30" max="30" width="152.42578125" bestFit="1" customWidth="1"/>
    <col min="31" max="31" width="43.5703125" bestFit="1" customWidth="1"/>
    <col min="32" max="32" width="23.85546875" bestFit="1" customWidth="1"/>
    <col min="33" max="33" width="25.7109375" bestFit="1" customWidth="1"/>
    <col min="34" max="34" width="34.5703125" bestFit="1" customWidth="1"/>
    <col min="35" max="35" width="34.28515625" bestFit="1" customWidth="1"/>
    <col min="36" max="36" width="51.42578125" bestFit="1" customWidth="1"/>
    <col min="37" max="37" width="150.7109375" bestFit="1" customWidth="1"/>
    <col min="38" max="38" width="43.5703125" bestFit="1" customWidth="1"/>
    <col min="39" max="39" width="23.85546875" bestFit="1" customWidth="1"/>
    <col min="40" max="40" width="25.7109375" bestFit="1" customWidth="1"/>
    <col min="41" max="41" width="34.5703125" bestFit="1" customWidth="1"/>
    <col min="42" max="42" width="34.28515625" bestFit="1" customWidth="1"/>
    <col min="43" max="43" width="51.42578125" bestFit="1" customWidth="1"/>
    <col min="44" max="44" width="124.5703125" bestFit="1" customWidth="1"/>
    <col min="45" max="45" width="43.5703125" bestFit="1" customWidth="1"/>
    <col min="46" max="46" width="23.85546875" bestFit="1" customWidth="1"/>
    <col min="47" max="47" width="25.7109375" bestFit="1" customWidth="1"/>
    <col min="48" max="48" width="34.5703125" bestFit="1" customWidth="1"/>
    <col min="49" max="49" width="34.28515625" bestFit="1" customWidth="1"/>
    <col min="50" max="50" width="51.42578125" bestFit="1" customWidth="1"/>
    <col min="51" max="51" width="161.140625" bestFit="1" customWidth="1"/>
    <col min="52" max="52" width="43.5703125" bestFit="1" customWidth="1"/>
    <col min="53" max="53" width="23.85546875" bestFit="1" customWidth="1"/>
    <col min="54" max="54" width="25.7109375" bestFit="1" customWidth="1"/>
    <col min="55" max="55" width="34.5703125" bestFit="1" customWidth="1"/>
    <col min="56" max="56" width="34.28515625" bestFit="1" customWidth="1"/>
    <col min="57" max="57" width="51.42578125" bestFit="1" customWidth="1"/>
    <col min="58" max="58" width="179.28515625" bestFit="1" customWidth="1"/>
    <col min="59" max="59" width="43.5703125" bestFit="1" customWidth="1"/>
    <col min="60" max="60" width="23.85546875" bestFit="1" customWidth="1"/>
    <col min="61" max="61" width="25.7109375" bestFit="1" customWidth="1"/>
    <col min="62" max="62" width="34.5703125" bestFit="1" customWidth="1"/>
    <col min="63" max="63" width="34.28515625" bestFit="1" customWidth="1"/>
    <col min="64" max="64" width="51.42578125" bestFit="1" customWidth="1"/>
    <col min="65" max="65" width="92.5703125" bestFit="1" customWidth="1"/>
    <col min="66" max="66" width="43.5703125" bestFit="1" customWidth="1"/>
    <col min="67" max="67" width="23.85546875" bestFit="1" customWidth="1"/>
    <col min="68" max="68" width="25.7109375" bestFit="1" customWidth="1"/>
    <col min="69" max="69" width="34.5703125" bestFit="1" customWidth="1"/>
    <col min="70" max="70" width="34.28515625" bestFit="1" customWidth="1"/>
    <col min="71" max="71" width="51.42578125" bestFit="1" customWidth="1"/>
    <col min="72" max="72" width="115.42578125" bestFit="1" customWidth="1"/>
    <col min="73" max="73" width="43.5703125" bestFit="1" customWidth="1"/>
    <col min="74" max="74" width="23.85546875" bestFit="1" customWidth="1"/>
    <col min="75" max="75" width="25.7109375" bestFit="1" customWidth="1"/>
    <col min="76" max="76" width="34.5703125" bestFit="1" customWidth="1"/>
    <col min="77" max="77" width="34.28515625" bestFit="1" customWidth="1"/>
    <col min="78" max="78" width="51.42578125" bestFit="1" customWidth="1"/>
    <col min="79" max="79" width="117.42578125" bestFit="1" customWidth="1"/>
    <col min="80" max="80" width="43.5703125" bestFit="1" customWidth="1"/>
    <col min="81" max="81" width="23.85546875" bestFit="1" customWidth="1"/>
    <col min="82" max="82" width="25.7109375" bestFit="1" customWidth="1"/>
    <col min="83" max="83" width="34.5703125" bestFit="1" customWidth="1"/>
    <col min="84" max="84" width="34.28515625" bestFit="1" customWidth="1"/>
    <col min="85" max="85" width="51.42578125" bestFit="1" customWidth="1"/>
    <col min="86" max="86" width="125.85546875" bestFit="1" customWidth="1"/>
    <col min="87" max="87" width="43.5703125" bestFit="1" customWidth="1"/>
    <col min="88" max="88" width="23.85546875" bestFit="1" customWidth="1"/>
    <col min="89" max="89" width="25.7109375" bestFit="1" customWidth="1"/>
    <col min="90" max="90" width="34.5703125" bestFit="1" customWidth="1"/>
    <col min="91" max="91" width="34.28515625" bestFit="1" customWidth="1"/>
    <col min="92" max="92" width="51.42578125" bestFit="1" customWidth="1"/>
    <col min="93" max="93" width="67.7109375" bestFit="1" customWidth="1"/>
    <col min="94" max="94" width="43.5703125" bestFit="1" customWidth="1"/>
    <col min="95" max="95" width="23.85546875" bestFit="1" customWidth="1"/>
    <col min="96" max="96" width="25.7109375" bestFit="1" customWidth="1"/>
    <col min="97" max="97" width="34.5703125" bestFit="1" customWidth="1"/>
    <col min="98" max="98" width="34.28515625" bestFit="1" customWidth="1"/>
    <col min="99" max="99" width="51.42578125" bestFit="1" customWidth="1"/>
    <col min="100" max="100" width="110.5703125" bestFit="1" customWidth="1"/>
    <col min="101" max="101" width="43.5703125" bestFit="1" customWidth="1"/>
    <col min="102" max="102" width="23.85546875" bestFit="1" customWidth="1"/>
    <col min="103" max="103" width="25.7109375" bestFit="1" customWidth="1"/>
    <col min="104" max="104" width="34.5703125" bestFit="1" customWidth="1"/>
    <col min="105" max="105" width="34.28515625" bestFit="1" customWidth="1"/>
    <col min="106" max="106" width="47.140625" bestFit="1" customWidth="1"/>
    <col min="107" max="107" width="85.85546875" bestFit="1" customWidth="1"/>
    <col min="108" max="108" width="43.5703125" bestFit="1" customWidth="1"/>
    <col min="109" max="109" width="23.85546875" bestFit="1" customWidth="1"/>
    <col min="110" max="110" width="25.7109375" bestFit="1" customWidth="1"/>
    <col min="111" max="111" width="34.5703125" bestFit="1" customWidth="1"/>
    <col min="112" max="112" width="34.28515625" bestFit="1" customWidth="1"/>
    <col min="113" max="113" width="47.140625" bestFit="1" customWidth="1"/>
    <col min="114" max="114" width="124" bestFit="1" customWidth="1"/>
    <col min="115" max="115" width="29.28515625" bestFit="1" customWidth="1"/>
    <col min="116" max="116" width="23.85546875" bestFit="1" customWidth="1"/>
    <col min="117" max="117" width="25.7109375" bestFit="1" customWidth="1"/>
    <col min="118" max="118" width="34.5703125" bestFit="1" customWidth="1"/>
    <col min="119" max="119" width="34.28515625" bestFit="1" customWidth="1"/>
    <col min="120" max="120" width="51.42578125" bestFit="1" customWidth="1"/>
    <col min="121" max="121" width="92" bestFit="1" customWidth="1"/>
    <col min="122" max="122" width="43.5703125" bestFit="1" customWidth="1"/>
    <col min="123" max="123" width="23.85546875" bestFit="1" customWidth="1"/>
    <col min="124" max="124" width="25.7109375" bestFit="1" customWidth="1"/>
    <col min="125" max="125" width="34.5703125" bestFit="1" customWidth="1"/>
    <col min="126" max="126" width="34.28515625" bestFit="1" customWidth="1"/>
    <col min="127" max="127" width="51.42578125" bestFit="1" customWidth="1"/>
    <col min="128" max="128" width="75.85546875" bestFit="1" customWidth="1"/>
    <col min="129" max="129" width="43.5703125" bestFit="1" customWidth="1"/>
    <col min="130" max="130" width="23.85546875" bestFit="1" customWidth="1"/>
    <col min="131" max="131" width="25.7109375" bestFit="1" customWidth="1"/>
    <col min="132" max="132" width="34.5703125" bestFit="1" customWidth="1"/>
    <col min="133" max="133" width="34.28515625" bestFit="1" customWidth="1"/>
    <col min="134" max="134" width="51.42578125" bestFit="1" customWidth="1"/>
    <col min="135" max="135" width="50.28515625" bestFit="1" customWidth="1"/>
    <col min="136" max="136" width="43.5703125" bestFit="1" customWidth="1"/>
    <col min="137" max="137" width="23.85546875" bestFit="1" customWidth="1"/>
    <col min="138" max="138" width="25.7109375" bestFit="1" customWidth="1"/>
    <col min="139" max="139" width="34.5703125" bestFit="1" customWidth="1"/>
    <col min="140" max="140" width="34.28515625" bestFit="1" customWidth="1"/>
    <col min="141" max="141" width="51.42578125" bestFit="1" customWidth="1"/>
    <col min="142" max="142" width="68.140625" bestFit="1" customWidth="1"/>
    <col min="143" max="143" width="43.5703125" bestFit="1" customWidth="1"/>
    <col min="144" max="144" width="23.85546875" bestFit="1" customWidth="1"/>
    <col min="145" max="145" width="25.7109375" bestFit="1" customWidth="1"/>
    <col min="146" max="146" width="34.5703125" bestFit="1" customWidth="1"/>
    <col min="147" max="147" width="34.28515625" bestFit="1" customWidth="1"/>
    <col min="148" max="148" width="39.85546875" bestFit="1" customWidth="1"/>
    <col min="149" max="149" width="101.5703125" bestFit="1" customWidth="1"/>
    <col min="150" max="150" width="43.5703125" bestFit="1" customWidth="1"/>
    <col min="151" max="151" width="23.85546875" bestFit="1" customWidth="1"/>
    <col min="152" max="152" width="25.7109375" bestFit="1" customWidth="1"/>
    <col min="153" max="153" width="34.5703125" bestFit="1" customWidth="1"/>
    <col min="154" max="154" width="20.28515625" bestFit="1" customWidth="1"/>
    <col min="155" max="155" width="51.42578125" bestFit="1" customWidth="1"/>
    <col min="156" max="156" width="44.5703125" bestFit="1" customWidth="1"/>
    <col min="157" max="157" width="43.5703125" bestFit="1" customWidth="1"/>
    <col min="158" max="158" width="23.85546875" bestFit="1" customWidth="1"/>
    <col min="159" max="159" width="25.7109375" bestFit="1" customWidth="1"/>
    <col min="160" max="160" width="34.5703125" bestFit="1" customWidth="1"/>
    <col min="161" max="161" width="34.28515625" bestFit="1" customWidth="1"/>
    <col min="162" max="162" width="51.42578125" bestFit="1" customWidth="1"/>
    <col min="163" max="163" width="58.7109375" bestFit="1" customWidth="1"/>
    <col min="164" max="164" width="43.5703125" bestFit="1" customWidth="1"/>
    <col min="165" max="165" width="23.85546875" bestFit="1" customWidth="1"/>
    <col min="166" max="166" width="25.7109375" bestFit="1" customWidth="1"/>
    <col min="167" max="167" width="34.5703125" bestFit="1" customWidth="1"/>
    <col min="168" max="168" width="34.28515625" bestFit="1" customWidth="1"/>
    <col min="169" max="169" width="51.42578125" bestFit="1" customWidth="1"/>
    <col min="170" max="170" width="124.5703125" bestFit="1" customWidth="1"/>
    <col min="171" max="171" width="43.5703125" bestFit="1" customWidth="1"/>
    <col min="172" max="172" width="23.85546875" bestFit="1" customWidth="1"/>
    <col min="173" max="173" width="25.7109375" bestFit="1" customWidth="1"/>
    <col min="174" max="174" width="34.5703125" bestFit="1" customWidth="1"/>
    <col min="175" max="175" width="34.28515625" bestFit="1" customWidth="1"/>
    <col min="176" max="176" width="39.85546875" bestFit="1" customWidth="1"/>
    <col min="177" max="177" width="91" bestFit="1" customWidth="1"/>
    <col min="178" max="178" width="43.5703125" bestFit="1" customWidth="1"/>
    <col min="179" max="179" width="23.85546875" bestFit="1" customWidth="1"/>
    <col min="180" max="180" width="25.7109375" bestFit="1" customWidth="1"/>
    <col min="181" max="181" width="34.5703125" bestFit="1" customWidth="1"/>
    <col min="182" max="182" width="34.28515625" bestFit="1" customWidth="1"/>
    <col min="183" max="183" width="51.42578125" bestFit="1" customWidth="1"/>
    <col min="184" max="184" width="90" bestFit="1" customWidth="1"/>
    <col min="185" max="185" width="43.5703125" bestFit="1" customWidth="1"/>
    <col min="186" max="186" width="23.85546875" bestFit="1" customWidth="1"/>
    <col min="187" max="187" width="25.7109375" bestFit="1" customWidth="1"/>
    <col min="188" max="188" width="34.5703125" bestFit="1" customWidth="1"/>
    <col min="189" max="189" width="34.28515625" bestFit="1" customWidth="1"/>
    <col min="190" max="190" width="51.42578125" bestFit="1" customWidth="1"/>
    <col min="191" max="191" width="73.5703125" bestFit="1" customWidth="1"/>
    <col min="192" max="192" width="43.5703125" bestFit="1" customWidth="1"/>
    <col min="193" max="193" width="23.85546875" bestFit="1" customWidth="1"/>
    <col min="194" max="194" width="25.7109375" bestFit="1" customWidth="1"/>
    <col min="195" max="195" width="34.5703125" bestFit="1" customWidth="1"/>
    <col min="196" max="196" width="34.28515625" bestFit="1" customWidth="1"/>
    <col min="197" max="197" width="51.42578125" bestFit="1" customWidth="1"/>
    <col min="198" max="198" width="82.85546875" bestFit="1" customWidth="1"/>
    <col min="199" max="199" width="43.5703125" bestFit="1" customWidth="1"/>
    <col min="200" max="200" width="23.85546875" bestFit="1" customWidth="1"/>
    <col min="201" max="201" width="25.7109375" bestFit="1" customWidth="1"/>
    <col min="202" max="202" width="34.5703125" bestFit="1" customWidth="1"/>
    <col min="203" max="203" width="34.28515625" bestFit="1" customWidth="1"/>
    <col min="204" max="204" width="51.42578125" bestFit="1" customWidth="1"/>
    <col min="205" max="205" width="111.42578125" bestFit="1" customWidth="1"/>
    <col min="206" max="206" width="43.5703125" bestFit="1" customWidth="1"/>
    <col min="207" max="207" width="23.85546875" bestFit="1" customWidth="1"/>
    <col min="208" max="208" width="25.7109375" bestFit="1" customWidth="1"/>
    <col min="209" max="209" width="34.5703125" bestFit="1" customWidth="1"/>
    <col min="210" max="210" width="34.28515625" bestFit="1" customWidth="1"/>
    <col min="211" max="211" width="51.42578125" bestFit="1" customWidth="1"/>
    <col min="212" max="212" width="94.42578125" bestFit="1" customWidth="1"/>
    <col min="213" max="213" width="43.5703125" bestFit="1" customWidth="1"/>
    <col min="214" max="214" width="23.85546875" bestFit="1" customWidth="1"/>
    <col min="215" max="215" width="25.7109375" bestFit="1" customWidth="1"/>
    <col min="216" max="216" width="34.5703125" bestFit="1" customWidth="1"/>
    <col min="217" max="217" width="34.28515625" bestFit="1" customWidth="1"/>
    <col min="218" max="218" width="51.42578125" bestFit="1" customWidth="1"/>
    <col min="219" max="219" width="80.28515625" bestFit="1" customWidth="1"/>
    <col min="220" max="220" width="43.5703125" bestFit="1" customWidth="1"/>
    <col min="221" max="221" width="23.85546875" bestFit="1" customWidth="1"/>
    <col min="222" max="222" width="25.7109375" bestFit="1" customWidth="1"/>
    <col min="223" max="223" width="34.5703125" bestFit="1" customWidth="1"/>
    <col min="224" max="224" width="34.28515625" bestFit="1" customWidth="1"/>
    <col min="225" max="225" width="51.42578125" bestFit="1" customWidth="1"/>
    <col min="226" max="226" width="113.85546875" bestFit="1" customWidth="1"/>
    <col min="227" max="227" width="43.5703125" bestFit="1" customWidth="1"/>
    <col min="228" max="228" width="23.85546875" bestFit="1" customWidth="1"/>
    <col min="229" max="229" width="25.7109375" bestFit="1" customWidth="1"/>
    <col min="230" max="230" width="34.5703125" bestFit="1" customWidth="1"/>
    <col min="231" max="231" width="34.28515625" bestFit="1" customWidth="1"/>
    <col min="232" max="232" width="51.42578125" bestFit="1" customWidth="1"/>
    <col min="233" max="233" width="135.7109375" bestFit="1" customWidth="1"/>
    <col min="234" max="234" width="43.5703125" bestFit="1" customWidth="1"/>
    <col min="235" max="235" width="23.85546875" bestFit="1" customWidth="1"/>
    <col min="236" max="236" width="25.7109375" bestFit="1" customWidth="1"/>
    <col min="237" max="237" width="34.5703125" bestFit="1" customWidth="1"/>
    <col min="238" max="238" width="34.28515625" bestFit="1" customWidth="1"/>
    <col min="239" max="239" width="51.42578125" bestFit="1" customWidth="1"/>
    <col min="240" max="240" width="112.140625" bestFit="1" customWidth="1"/>
    <col min="241" max="241" width="43.5703125" bestFit="1" customWidth="1"/>
    <col min="242" max="242" width="23.85546875" bestFit="1" customWidth="1"/>
    <col min="243" max="243" width="25.7109375" bestFit="1" customWidth="1"/>
    <col min="244" max="244" width="34.5703125" bestFit="1" customWidth="1"/>
    <col min="245" max="245" width="34.28515625" bestFit="1" customWidth="1"/>
    <col min="246" max="246" width="51.42578125" bestFit="1" customWidth="1"/>
    <col min="247" max="247" width="105.42578125" bestFit="1" customWidth="1"/>
    <col min="248" max="248" width="37.140625" bestFit="1" customWidth="1"/>
    <col min="249" max="249" width="23.85546875" bestFit="1" customWidth="1"/>
    <col min="250" max="250" width="25.7109375" bestFit="1" customWidth="1"/>
    <col min="251" max="251" width="34.5703125" bestFit="1" customWidth="1"/>
    <col min="252" max="252" width="34.28515625" bestFit="1" customWidth="1"/>
    <col min="253" max="253" width="51.42578125" bestFit="1" customWidth="1"/>
    <col min="254" max="254" width="85.42578125" bestFit="1" customWidth="1"/>
    <col min="255" max="255" width="43.5703125" bestFit="1" customWidth="1"/>
    <col min="256" max="256" width="23.85546875" bestFit="1" customWidth="1"/>
    <col min="257" max="257" width="25.7109375" bestFit="1" customWidth="1"/>
    <col min="258" max="258" width="34.5703125" bestFit="1" customWidth="1"/>
    <col min="259" max="259" width="34.28515625" bestFit="1" customWidth="1"/>
    <col min="260" max="260" width="51.42578125" bestFit="1" customWidth="1"/>
    <col min="261" max="261" width="136" bestFit="1" customWidth="1"/>
    <col min="262" max="262" width="43.5703125" bestFit="1" customWidth="1"/>
    <col min="263" max="263" width="23.85546875" bestFit="1" customWidth="1"/>
    <col min="264" max="264" width="25.7109375" bestFit="1" customWidth="1"/>
    <col min="265" max="265" width="34.5703125" bestFit="1" customWidth="1"/>
    <col min="266" max="266" width="34.28515625" bestFit="1" customWidth="1"/>
    <col min="267" max="267" width="28.85546875" bestFit="1" customWidth="1"/>
    <col min="268" max="268" width="117.28515625" bestFit="1" customWidth="1"/>
    <col min="269" max="269" width="43.5703125" bestFit="1" customWidth="1"/>
    <col min="270" max="270" width="23.85546875" bestFit="1" customWidth="1"/>
    <col min="271" max="271" width="25.7109375" bestFit="1" customWidth="1"/>
    <col min="272" max="272" width="34.5703125" bestFit="1" customWidth="1"/>
    <col min="273" max="273" width="34.28515625" bestFit="1" customWidth="1"/>
    <col min="274" max="274" width="51.42578125" bestFit="1" customWidth="1"/>
    <col min="275" max="275" width="119.5703125" bestFit="1" customWidth="1"/>
    <col min="276" max="276" width="43.5703125" bestFit="1" customWidth="1"/>
    <col min="277" max="277" width="23.85546875" bestFit="1" customWidth="1"/>
    <col min="278" max="278" width="25.7109375" bestFit="1" customWidth="1"/>
    <col min="279" max="279" width="34.5703125" bestFit="1" customWidth="1"/>
    <col min="280" max="280" width="34.28515625" bestFit="1" customWidth="1"/>
    <col min="281" max="281" width="51.42578125" bestFit="1" customWidth="1"/>
    <col min="282" max="282" width="88.7109375" bestFit="1" customWidth="1"/>
    <col min="283" max="283" width="43.5703125" bestFit="1" customWidth="1"/>
    <col min="284" max="284" width="23.85546875" bestFit="1" customWidth="1"/>
    <col min="285" max="285" width="25.7109375" bestFit="1" customWidth="1"/>
    <col min="286" max="286" width="34.5703125" bestFit="1" customWidth="1"/>
    <col min="287" max="287" width="27.140625" bestFit="1" customWidth="1"/>
    <col min="288" max="288" width="51.42578125" bestFit="1" customWidth="1"/>
    <col min="289" max="289" width="82" bestFit="1" customWidth="1"/>
    <col min="290" max="290" width="43.5703125" bestFit="1" customWidth="1"/>
    <col min="291" max="291" width="23.85546875" bestFit="1" customWidth="1"/>
    <col min="292" max="292" width="25.7109375" bestFit="1" customWidth="1"/>
    <col min="293" max="293" width="34.5703125" bestFit="1" customWidth="1"/>
    <col min="294" max="294" width="34.28515625" bestFit="1" customWidth="1"/>
    <col min="295" max="295" width="51.42578125" bestFit="1" customWidth="1"/>
    <col min="296" max="296" width="73.42578125" bestFit="1" customWidth="1"/>
    <col min="297" max="297" width="43.5703125" bestFit="1" customWidth="1"/>
    <col min="298" max="298" width="23.85546875" bestFit="1" customWidth="1"/>
    <col min="299" max="299" width="25.7109375" bestFit="1" customWidth="1"/>
    <col min="300" max="300" width="34.5703125" bestFit="1" customWidth="1"/>
    <col min="301" max="301" width="34.28515625" bestFit="1" customWidth="1"/>
    <col min="302" max="302" width="51.42578125" bestFit="1" customWidth="1"/>
    <col min="303" max="303" width="122.85546875" bestFit="1" customWidth="1"/>
    <col min="304" max="304" width="43.5703125" bestFit="1" customWidth="1"/>
    <col min="305" max="305" width="23.85546875" bestFit="1" customWidth="1"/>
    <col min="306" max="306" width="25.7109375" bestFit="1" customWidth="1"/>
    <col min="307" max="307" width="34.5703125" bestFit="1" customWidth="1"/>
    <col min="308" max="308" width="34.28515625" bestFit="1" customWidth="1"/>
    <col min="309" max="309" width="51.42578125" bestFit="1" customWidth="1"/>
    <col min="310" max="310" width="92.5703125" bestFit="1" customWidth="1"/>
    <col min="311" max="311" width="43.5703125" bestFit="1" customWidth="1"/>
    <col min="312" max="312" width="23.85546875" bestFit="1" customWidth="1"/>
    <col min="313" max="313" width="25.7109375" bestFit="1" customWidth="1"/>
    <col min="314" max="314" width="34.5703125" bestFit="1" customWidth="1"/>
    <col min="315" max="315" width="34.28515625" bestFit="1" customWidth="1"/>
    <col min="316" max="316" width="51.42578125" bestFit="1" customWidth="1"/>
    <col min="317" max="317" width="115.85546875" bestFit="1" customWidth="1"/>
    <col min="318" max="318" width="43.5703125" bestFit="1" customWidth="1"/>
    <col min="319" max="319" width="23.85546875" bestFit="1" customWidth="1"/>
    <col min="320" max="320" width="25.7109375" bestFit="1" customWidth="1"/>
    <col min="321" max="321" width="34.5703125" bestFit="1" customWidth="1"/>
    <col min="322" max="322" width="34.28515625" bestFit="1" customWidth="1"/>
    <col min="323" max="323" width="51.42578125" bestFit="1" customWidth="1"/>
    <col min="324" max="324" width="120" bestFit="1" customWidth="1"/>
    <col min="325" max="325" width="43.5703125" bestFit="1" customWidth="1"/>
    <col min="326" max="326" width="23.85546875" bestFit="1" customWidth="1"/>
    <col min="327" max="327" width="25.7109375" bestFit="1" customWidth="1"/>
    <col min="328" max="328" width="34.5703125" bestFit="1" customWidth="1"/>
    <col min="329" max="329" width="34.28515625" bestFit="1" customWidth="1"/>
    <col min="330" max="330" width="51.42578125" bestFit="1" customWidth="1"/>
    <col min="331" max="331" width="118.85546875" bestFit="1" customWidth="1"/>
    <col min="332" max="332" width="43.5703125" bestFit="1" customWidth="1"/>
    <col min="333" max="333" width="23.85546875" bestFit="1" customWidth="1"/>
    <col min="334" max="334" width="25.7109375" bestFit="1" customWidth="1"/>
    <col min="335" max="335" width="34.5703125" bestFit="1" customWidth="1"/>
    <col min="336" max="336" width="34.28515625" bestFit="1" customWidth="1"/>
    <col min="337" max="337" width="51.42578125" bestFit="1" customWidth="1"/>
    <col min="338" max="338" width="115.85546875" bestFit="1" customWidth="1"/>
    <col min="339" max="339" width="43.5703125" bestFit="1" customWidth="1"/>
    <col min="340" max="340" width="23.85546875" bestFit="1" customWidth="1"/>
    <col min="341" max="341" width="25.7109375" bestFit="1" customWidth="1"/>
    <col min="342" max="342" width="34.5703125" bestFit="1" customWidth="1"/>
    <col min="343" max="343" width="34.28515625" bestFit="1" customWidth="1"/>
    <col min="344" max="344" width="51.42578125" bestFit="1" customWidth="1"/>
    <col min="345" max="345" width="89.140625" bestFit="1" customWidth="1"/>
    <col min="346" max="346" width="43.5703125" bestFit="1" customWidth="1"/>
    <col min="347" max="347" width="23.85546875" bestFit="1" customWidth="1"/>
    <col min="348" max="348" width="25.7109375" bestFit="1" customWidth="1"/>
    <col min="349" max="349" width="34.5703125" bestFit="1" customWidth="1"/>
    <col min="350" max="350" width="34.28515625" bestFit="1" customWidth="1"/>
    <col min="351" max="351" width="51.42578125" bestFit="1" customWidth="1"/>
    <col min="352" max="352" width="89.140625" bestFit="1" customWidth="1"/>
    <col min="353" max="353" width="43.5703125" bestFit="1" customWidth="1"/>
    <col min="354" max="354" width="23.85546875" bestFit="1" customWidth="1"/>
    <col min="355" max="355" width="25.7109375" bestFit="1" customWidth="1"/>
    <col min="356" max="356" width="34.5703125" bestFit="1" customWidth="1"/>
    <col min="357" max="357" width="34.28515625" bestFit="1" customWidth="1"/>
    <col min="358" max="358" width="51.42578125" bestFit="1" customWidth="1"/>
    <col min="359" max="359" width="86" bestFit="1" customWidth="1"/>
    <col min="360" max="360" width="43.5703125" bestFit="1" customWidth="1"/>
    <col min="361" max="361" width="23.85546875" bestFit="1" customWidth="1"/>
    <col min="362" max="362" width="25.7109375" bestFit="1" customWidth="1"/>
    <col min="363" max="363" width="34.5703125" bestFit="1" customWidth="1"/>
    <col min="364" max="364" width="34.28515625" bestFit="1" customWidth="1"/>
    <col min="365" max="365" width="51.42578125" bestFit="1" customWidth="1"/>
    <col min="366" max="366" width="120.28515625" bestFit="1" customWidth="1"/>
    <col min="367" max="367" width="43.5703125" bestFit="1" customWidth="1"/>
    <col min="368" max="368" width="23.85546875" bestFit="1" customWidth="1"/>
    <col min="369" max="369" width="25.7109375" bestFit="1" customWidth="1"/>
    <col min="370" max="370" width="34.5703125" bestFit="1" customWidth="1"/>
    <col min="371" max="371" width="34.28515625" bestFit="1" customWidth="1"/>
    <col min="372" max="372" width="51.42578125" bestFit="1" customWidth="1"/>
    <col min="373" max="373" width="136.42578125" bestFit="1" customWidth="1"/>
    <col min="374" max="374" width="43.5703125" bestFit="1" customWidth="1"/>
    <col min="375" max="375" width="23.85546875" bestFit="1" customWidth="1"/>
    <col min="376" max="376" width="25.7109375" bestFit="1" customWidth="1"/>
    <col min="377" max="377" width="34.5703125" bestFit="1" customWidth="1"/>
    <col min="378" max="378" width="34.28515625" bestFit="1" customWidth="1"/>
    <col min="379" max="379" width="51.42578125" bestFit="1" customWidth="1"/>
    <col min="380" max="380" width="121.5703125" bestFit="1" customWidth="1"/>
    <col min="381" max="381" width="43.5703125" bestFit="1" customWidth="1"/>
    <col min="382" max="382" width="23.85546875" bestFit="1" customWidth="1"/>
    <col min="383" max="383" width="25.7109375" bestFit="1" customWidth="1"/>
    <col min="384" max="384" width="34.5703125" bestFit="1" customWidth="1"/>
    <col min="385" max="385" width="34.28515625" bestFit="1" customWidth="1"/>
    <col min="386" max="386" width="51.42578125" bestFit="1" customWidth="1"/>
    <col min="387" max="387" width="126.7109375" bestFit="1" customWidth="1"/>
    <col min="388" max="388" width="43.5703125" bestFit="1" customWidth="1"/>
    <col min="389" max="389" width="23.85546875" bestFit="1" customWidth="1"/>
    <col min="390" max="390" width="25.7109375" bestFit="1" customWidth="1"/>
    <col min="391" max="391" width="34.5703125" bestFit="1" customWidth="1"/>
    <col min="392" max="392" width="34.28515625" bestFit="1" customWidth="1"/>
    <col min="393" max="393" width="51.42578125" bestFit="1" customWidth="1"/>
    <col min="394" max="394" width="55.7109375" bestFit="1" customWidth="1"/>
    <col min="395" max="395" width="43.5703125" bestFit="1" customWidth="1"/>
    <col min="396" max="396" width="23.85546875" bestFit="1" customWidth="1"/>
    <col min="397" max="397" width="25.7109375" bestFit="1" customWidth="1"/>
    <col min="398" max="398" width="34.5703125" bestFit="1" customWidth="1"/>
    <col min="399" max="399" width="34.28515625" bestFit="1" customWidth="1"/>
    <col min="400" max="400" width="37.42578125" bestFit="1" customWidth="1"/>
    <col min="401" max="401" width="69.5703125" bestFit="1" customWidth="1"/>
    <col min="402" max="402" width="43.5703125" bestFit="1" customWidth="1"/>
    <col min="403" max="403" width="23.85546875" bestFit="1" customWidth="1"/>
    <col min="404" max="404" width="25.7109375" bestFit="1" customWidth="1"/>
    <col min="405" max="405" width="34.5703125" bestFit="1" customWidth="1"/>
    <col min="406" max="406" width="34.28515625" bestFit="1" customWidth="1"/>
    <col min="407" max="407" width="51.42578125" bestFit="1" customWidth="1"/>
    <col min="408" max="408" width="64.5703125" bestFit="1" customWidth="1"/>
    <col min="409" max="409" width="43.5703125" bestFit="1" customWidth="1"/>
    <col min="410" max="410" width="23.85546875" bestFit="1" customWidth="1"/>
    <col min="411" max="411" width="25.7109375" bestFit="1" customWidth="1"/>
    <col min="412" max="412" width="34.5703125" bestFit="1" customWidth="1"/>
    <col min="413" max="413" width="34.28515625" bestFit="1" customWidth="1"/>
    <col min="414" max="414" width="51.42578125" bestFit="1" customWidth="1"/>
    <col min="415" max="415" width="91" bestFit="1" customWidth="1"/>
    <col min="416" max="416" width="43.5703125" bestFit="1" customWidth="1"/>
    <col min="417" max="417" width="23.85546875" bestFit="1" customWidth="1"/>
    <col min="418" max="418" width="25.7109375" bestFit="1" customWidth="1"/>
    <col min="419" max="419" width="27.28515625" bestFit="1" customWidth="1"/>
    <col min="420" max="420" width="34.28515625" bestFit="1" customWidth="1"/>
    <col min="421" max="421" width="51.42578125" bestFit="1" customWidth="1"/>
    <col min="422" max="422" width="79.28515625" bestFit="1" customWidth="1"/>
    <col min="423" max="423" width="34.42578125" bestFit="1" customWidth="1"/>
    <col min="424" max="424" width="23.85546875" bestFit="1" customWidth="1"/>
    <col min="425" max="425" width="25.7109375" bestFit="1" customWidth="1"/>
    <col min="426" max="426" width="34.5703125" bestFit="1" customWidth="1"/>
    <col min="427" max="427" width="34.28515625" bestFit="1" customWidth="1"/>
    <col min="428" max="428" width="51.42578125" bestFit="1" customWidth="1"/>
    <col min="429" max="429" width="145" bestFit="1" customWidth="1"/>
    <col min="430" max="430" width="43.5703125" bestFit="1" customWidth="1"/>
    <col min="431" max="431" width="23.85546875" bestFit="1" customWidth="1"/>
    <col min="432" max="432" width="25.7109375" bestFit="1" customWidth="1"/>
    <col min="433" max="433" width="34.5703125" bestFit="1" customWidth="1"/>
    <col min="434" max="434" width="34.28515625" bestFit="1" customWidth="1"/>
    <col min="435" max="435" width="51.42578125" bestFit="1" customWidth="1"/>
    <col min="436" max="436" width="94" bestFit="1" customWidth="1"/>
    <col min="437" max="437" width="43.5703125" bestFit="1" customWidth="1"/>
    <col min="438" max="438" width="23.85546875" bestFit="1" customWidth="1"/>
    <col min="439" max="439" width="25.7109375" bestFit="1" customWidth="1"/>
    <col min="440" max="440" width="34.5703125" bestFit="1" customWidth="1"/>
    <col min="441" max="441" width="34.28515625" bestFit="1" customWidth="1"/>
    <col min="442" max="442" width="51.42578125" bestFit="1" customWidth="1"/>
    <col min="443" max="443" width="79.140625" bestFit="1" customWidth="1"/>
    <col min="444" max="444" width="43.5703125" bestFit="1" customWidth="1"/>
    <col min="445" max="445" width="23.85546875" bestFit="1" customWidth="1"/>
    <col min="446" max="446" width="25.7109375" bestFit="1" customWidth="1"/>
    <col min="447" max="447" width="34.5703125" bestFit="1" customWidth="1"/>
    <col min="448" max="448" width="34.28515625" bestFit="1" customWidth="1"/>
    <col min="449" max="449" width="51.42578125" bestFit="1" customWidth="1"/>
    <col min="450" max="450" width="136.7109375" bestFit="1" customWidth="1"/>
    <col min="451" max="451" width="43.5703125" bestFit="1" customWidth="1"/>
    <col min="452" max="452" width="23.85546875" bestFit="1" customWidth="1"/>
    <col min="453" max="453" width="25.7109375" bestFit="1" customWidth="1"/>
    <col min="454" max="454" width="34.5703125" bestFit="1" customWidth="1"/>
    <col min="455" max="455" width="34.28515625" bestFit="1" customWidth="1"/>
    <col min="456" max="456" width="51.42578125" bestFit="1" customWidth="1"/>
    <col min="457" max="457" width="60.140625" bestFit="1" customWidth="1"/>
    <col min="458" max="458" width="43.5703125" bestFit="1" customWidth="1"/>
    <col min="459" max="459" width="23.85546875" bestFit="1" customWidth="1"/>
    <col min="460" max="460" width="25.7109375" bestFit="1" customWidth="1"/>
    <col min="461" max="461" width="34.5703125" bestFit="1" customWidth="1"/>
    <col min="462" max="462" width="34.28515625" bestFit="1" customWidth="1"/>
    <col min="463" max="463" width="51.42578125" bestFit="1" customWidth="1"/>
    <col min="464" max="464" width="88.5703125" bestFit="1" customWidth="1"/>
    <col min="465" max="465" width="43.5703125" bestFit="1" customWidth="1"/>
    <col min="466" max="466" width="23.85546875" bestFit="1" customWidth="1"/>
    <col min="467" max="467" width="25.7109375" bestFit="1" customWidth="1"/>
    <col min="468" max="468" width="34.5703125" bestFit="1" customWidth="1"/>
    <col min="469" max="469" width="34.28515625" bestFit="1" customWidth="1"/>
    <col min="470" max="470" width="51.42578125" bestFit="1" customWidth="1"/>
    <col min="471" max="471" width="92.140625" bestFit="1" customWidth="1"/>
    <col min="472" max="472" width="43.5703125" bestFit="1" customWidth="1"/>
    <col min="473" max="473" width="23.85546875" bestFit="1" customWidth="1"/>
    <col min="474" max="474" width="25.7109375" bestFit="1" customWidth="1"/>
    <col min="475" max="475" width="34.5703125" bestFit="1" customWidth="1"/>
    <col min="476" max="476" width="34.28515625" bestFit="1" customWidth="1"/>
    <col min="477" max="477" width="47.140625" bestFit="1" customWidth="1"/>
    <col min="478" max="478" width="80.140625" bestFit="1" customWidth="1"/>
    <col min="479" max="479" width="43.5703125" bestFit="1" customWidth="1"/>
    <col min="480" max="480" width="23.85546875" bestFit="1" customWidth="1"/>
    <col min="481" max="481" width="25.7109375" bestFit="1" customWidth="1"/>
    <col min="482" max="482" width="34.5703125" bestFit="1" customWidth="1"/>
    <col min="483" max="483" width="34.28515625" bestFit="1" customWidth="1"/>
    <col min="484" max="484" width="51.42578125" bestFit="1" customWidth="1"/>
    <col min="485" max="485" width="86" bestFit="1" customWidth="1"/>
    <col min="486" max="486" width="43.5703125" bestFit="1" customWidth="1"/>
    <col min="487" max="487" width="23.85546875" bestFit="1" customWidth="1"/>
    <col min="488" max="488" width="25.7109375" bestFit="1" customWidth="1"/>
    <col min="489" max="489" width="34.5703125" bestFit="1" customWidth="1"/>
    <col min="490" max="490" width="34.28515625" bestFit="1" customWidth="1"/>
    <col min="491" max="491" width="51.42578125" bestFit="1" customWidth="1"/>
    <col min="492" max="492" width="65.28515625" bestFit="1" customWidth="1"/>
    <col min="493" max="493" width="43.5703125" bestFit="1" customWidth="1"/>
    <col min="494" max="494" width="23.85546875" bestFit="1" customWidth="1"/>
    <col min="495" max="495" width="25.7109375" bestFit="1" customWidth="1"/>
    <col min="496" max="496" width="34.5703125" bestFit="1" customWidth="1"/>
    <col min="497" max="497" width="34.28515625" bestFit="1" customWidth="1"/>
    <col min="498" max="498" width="51.42578125" bestFit="1" customWidth="1"/>
    <col min="499" max="499" width="66.7109375" bestFit="1" customWidth="1"/>
    <col min="500" max="500" width="43.5703125" bestFit="1" customWidth="1"/>
    <col min="501" max="501" width="23.85546875" bestFit="1" customWidth="1"/>
    <col min="502" max="502" width="25.7109375" bestFit="1" customWidth="1"/>
    <col min="503" max="503" width="34.5703125" bestFit="1" customWidth="1"/>
    <col min="504" max="504" width="34.28515625" bestFit="1" customWidth="1"/>
    <col min="505" max="505" width="51.42578125" bestFit="1" customWidth="1"/>
    <col min="506" max="506" width="113.5703125" bestFit="1" customWidth="1"/>
    <col min="507" max="507" width="43.5703125" bestFit="1" customWidth="1"/>
    <col min="508" max="508" width="23.85546875" bestFit="1" customWidth="1"/>
    <col min="509" max="509" width="25.7109375" bestFit="1" customWidth="1"/>
    <col min="510" max="510" width="34.5703125" bestFit="1" customWidth="1"/>
    <col min="511" max="511" width="34.28515625" bestFit="1" customWidth="1"/>
    <col min="512" max="512" width="51.42578125" bestFit="1" customWidth="1"/>
    <col min="513" max="513" width="193.85546875" bestFit="1" customWidth="1"/>
    <col min="514" max="514" width="43.5703125" bestFit="1" customWidth="1"/>
    <col min="515" max="515" width="23.85546875" bestFit="1" customWidth="1"/>
    <col min="516" max="516" width="25.7109375" bestFit="1" customWidth="1"/>
    <col min="517" max="517" width="34.5703125" bestFit="1" customWidth="1"/>
    <col min="518" max="518" width="34.28515625" bestFit="1" customWidth="1"/>
    <col min="519" max="519" width="51.42578125" bestFit="1" customWidth="1"/>
    <col min="520" max="520" width="85.85546875" bestFit="1" customWidth="1"/>
    <col min="521" max="521" width="43.5703125" bestFit="1" customWidth="1"/>
    <col min="522" max="522" width="23.85546875" bestFit="1" customWidth="1"/>
    <col min="523" max="523" width="25.7109375" bestFit="1" customWidth="1"/>
    <col min="524" max="524" width="34.5703125" bestFit="1" customWidth="1"/>
    <col min="525" max="525" width="34.28515625" bestFit="1" customWidth="1"/>
    <col min="526" max="526" width="51.42578125" bestFit="1" customWidth="1"/>
    <col min="527" max="527" width="255.7109375" bestFit="1" customWidth="1"/>
    <col min="528" max="528" width="43.5703125" bestFit="1" customWidth="1"/>
    <col min="529" max="529" width="23.85546875" bestFit="1" customWidth="1"/>
    <col min="530" max="530" width="25.7109375" bestFit="1" customWidth="1"/>
    <col min="531" max="531" width="34.5703125" bestFit="1" customWidth="1"/>
    <col min="532" max="532" width="34.28515625" bestFit="1" customWidth="1"/>
    <col min="533" max="533" width="51.42578125" bestFit="1" customWidth="1"/>
    <col min="534" max="534" width="126.85546875" bestFit="1" customWidth="1"/>
    <col min="535" max="535" width="43.5703125" bestFit="1" customWidth="1"/>
    <col min="536" max="536" width="23.85546875" bestFit="1" customWidth="1"/>
    <col min="537" max="537" width="25.7109375" bestFit="1" customWidth="1"/>
    <col min="538" max="538" width="34.5703125" bestFit="1" customWidth="1"/>
    <col min="539" max="539" width="34.28515625" bestFit="1" customWidth="1"/>
    <col min="540" max="540" width="51.42578125" bestFit="1" customWidth="1"/>
    <col min="541" max="541" width="63.140625" bestFit="1" customWidth="1"/>
    <col min="542" max="542" width="43.5703125" bestFit="1" customWidth="1"/>
    <col min="543" max="543" width="23.85546875" bestFit="1" customWidth="1"/>
    <col min="544" max="544" width="25.7109375" bestFit="1" customWidth="1"/>
    <col min="545" max="545" width="34.5703125" bestFit="1" customWidth="1"/>
    <col min="546" max="546" width="34.28515625" bestFit="1" customWidth="1"/>
    <col min="547" max="547" width="51.42578125" bestFit="1" customWidth="1"/>
    <col min="548" max="548" width="102.140625" bestFit="1" customWidth="1"/>
    <col min="549" max="549" width="43.5703125" bestFit="1" customWidth="1"/>
    <col min="550" max="550" width="23.85546875" bestFit="1" customWidth="1"/>
    <col min="551" max="551" width="25.7109375" bestFit="1" customWidth="1"/>
    <col min="552" max="552" width="34.5703125" bestFit="1" customWidth="1"/>
    <col min="553" max="553" width="34.28515625" bestFit="1" customWidth="1"/>
    <col min="554" max="554" width="51.42578125" bestFit="1" customWidth="1"/>
    <col min="555" max="555" width="140" bestFit="1" customWidth="1"/>
    <col min="556" max="556" width="43.5703125" bestFit="1" customWidth="1"/>
    <col min="557" max="557" width="23.85546875" bestFit="1" customWidth="1"/>
    <col min="558" max="558" width="25.7109375" bestFit="1" customWidth="1"/>
    <col min="559" max="559" width="34.5703125" bestFit="1" customWidth="1"/>
    <col min="560" max="560" width="34.28515625" bestFit="1" customWidth="1"/>
    <col min="561" max="561" width="51.42578125" bestFit="1" customWidth="1"/>
    <col min="562" max="562" width="74" bestFit="1" customWidth="1"/>
    <col min="563" max="563" width="43.5703125" bestFit="1" customWidth="1"/>
    <col min="564" max="564" width="23.85546875" bestFit="1" customWidth="1"/>
    <col min="565" max="565" width="25.7109375" bestFit="1" customWidth="1"/>
    <col min="566" max="566" width="34.5703125" bestFit="1" customWidth="1"/>
    <col min="567" max="567" width="34.28515625" bestFit="1" customWidth="1"/>
    <col min="568" max="568" width="51.42578125" bestFit="1" customWidth="1"/>
    <col min="569" max="569" width="64.5703125" bestFit="1" customWidth="1"/>
    <col min="570" max="570" width="43.5703125" bestFit="1" customWidth="1"/>
    <col min="571" max="571" width="23.85546875" bestFit="1" customWidth="1"/>
    <col min="572" max="572" width="25.7109375" bestFit="1" customWidth="1"/>
    <col min="573" max="573" width="34.5703125" bestFit="1" customWidth="1"/>
    <col min="574" max="574" width="34.28515625" bestFit="1" customWidth="1"/>
    <col min="575" max="575" width="28.85546875" bestFit="1" customWidth="1"/>
    <col min="576" max="576" width="139.5703125" bestFit="1" customWidth="1"/>
    <col min="577" max="577" width="43.5703125" bestFit="1" customWidth="1"/>
    <col min="578" max="578" width="23.85546875" bestFit="1" customWidth="1"/>
    <col min="579" max="579" width="25.7109375" bestFit="1" customWidth="1"/>
    <col min="580" max="580" width="34.5703125" bestFit="1" customWidth="1"/>
    <col min="581" max="581" width="34.28515625" bestFit="1" customWidth="1"/>
    <col min="582" max="582" width="51.42578125" bestFit="1" customWidth="1"/>
    <col min="583" max="583" width="212.140625" bestFit="1" customWidth="1"/>
    <col min="584" max="584" width="37.140625" bestFit="1" customWidth="1"/>
    <col min="585" max="585" width="23.85546875" bestFit="1" customWidth="1"/>
    <col min="586" max="586" width="25.7109375" bestFit="1" customWidth="1"/>
    <col min="587" max="587" width="34.5703125" bestFit="1" customWidth="1"/>
    <col min="588" max="588" width="34.28515625" bestFit="1" customWidth="1"/>
    <col min="589" max="589" width="51.42578125" bestFit="1" customWidth="1"/>
    <col min="590" max="590" width="98.5703125" bestFit="1" customWidth="1"/>
    <col min="591" max="591" width="29.28515625" bestFit="1" customWidth="1"/>
    <col min="592" max="592" width="23.85546875" bestFit="1" customWidth="1"/>
    <col min="593" max="593" width="25.7109375" bestFit="1" customWidth="1"/>
    <col min="594" max="594" width="34.5703125" bestFit="1" customWidth="1"/>
    <col min="595" max="595" width="34.28515625" bestFit="1" customWidth="1"/>
    <col min="596" max="596" width="51.42578125" bestFit="1" customWidth="1"/>
    <col min="597" max="597" width="75.42578125" bestFit="1" customWidth="1"/>
    <col min="598" max="598" width="43.5703125" bestFit="1" customWidth="1"/>
    <col min="599" max="599" width="23.85546875" bestFit="1" customWidth="1"/>
    <col min="600" max="600" width="25.7109375" bestFit="1" customWidth="1"/>
    <col min="601" max="601" width="34.5703125" bestFit="1" customWidth="1"/>
    <col min="602" max="602" width="34.28515625" bestFit="1" customWidth="1"/>
    <col min="603" max="603" width="51.42578125" bestFit="1" customWidth="1"/>
    <col min="604" max="604" width="56.7109375" bestFit="1" customWidth="1"/>
    <col min="605" max="605" width="43.5703125" bestFit="1" customWidth="1"/>
    <col min="606" max="606" width="23.85546875" bestFit="1" customWidth="1"/>
    <col min="607" max="607" width="25.7109375" bestFit="1" customWidth="1"/>
    <col min="608" max="608" width="34.5703125" bestFit="1" customWidth="1"/>
    <col min="609" max="609" width="34.28515625" bestFit="1" customWidth="1"/>
    <col min="610" max="610" width="51.42578125" bestFit="1" customWidth="1"/>
    <col min="611" max="611" width="104" bestFit="1" customWidth="1"/>
    <col min="612" max="612" width="43.5703125" bestFit="1" customWidth="1"/>
    <col min="613" max="613" width="23.85546875" bestFit="1" customWidth="1"/>
    <col min="614" max="614" width="25.7109375" bestFit="1" customWidth="1"/>
    <col min="615" max="615" width="34.5703125" bestFit="1" customWidth="1"/>
    <col min="616" max="616" width="34.28515625" bestFit="1" customWidth="1"/>
    <col min="617" max="617" width="51.42578125" bestFit="1" customWidth="1"/>
    <col min="618" max="618" width="56.28515625" bestFit="1" customWidth="1"/>
    <col min="619" max="619" width="43.5703125" bestFit="1" customWidth="1"/>
    <col min="620" max="620" width="23.85546875" bestFit="1" customWidth="1"/>
    <col min="621" max="621" width="25.7109375" bestFit="1" customWidth="1"/>
    <col min="622" max="622" width="34.5703125" bestFit="1" customWidth="1"/>
    <col min="623" max="623" width="34.28515625" bestFit="1" customWidth="1"/>
    <col min="624" max="624" width="51.42578125" bestFit="1" customWidth="1"/>
    <col min="625" max="625" width="95.42578125" bestFit="1" customWidth="1"/>
    <col min="626" max="626" width="43.5703125" bestFit="1" customWidth="1"/>
    <col min="627" max="627" width="23.85546875" bestFit="1" customWidth="1"/>
    <col min="628" max="628" width="25.7109375" bestFit="1" customWidth="1"/>
    <col min="629" max="629" width="34.5703125" bestFit="1" customWidth="1"/>
    <col min="630" max="630" width="34.28515625" bestFit="1" customWidth="1"/>
    <col min="631" max="631" width="51.42578125" bestFit="1" customWidth="1"/>
    <col min="632" max="632" width="111.5703125" bestFit="1" customWidth="1"/>
    <col min="633" max="633" width="43.5703125" bestFit="1" customWidth="1"/>
    <col min="634" max="634" width="23.85546875" bestFit="1" customWidth="1"/>
    <col min="635" max="635" width="25.7109375" bestFit="1" customWidth="1"/>
    <col min="636" max="636" width="34.5703125" bestFit="1" customWidth="1"/>
    <col min="637" max="637" width="34.28515625" bestFit="1" customWidth="1"/>
    <col min="638" max="638" width="51.42578125" bestFit="1" customWidth="1"/>
    <col min="639" max="639" width="158.85546875" bestFit="1" customWidth="1"/>
    <col min="640" max="640" width="43.5703125" bestFit="1" customWidth="1"/>
    <col min="641" max="641" width="23.85546875" bestFit="1" customWidth="1"/>
    <col min="642" max="642" width="25.7109375" bestFit="1" customWidth="1"/>
    <col min="643" max="643" width="34.5703125" bestFit="1" customWidth="1"/>
    <col min="644" max="644" width="34.28515625" bestFit="1" customWidth="1"/>
    <col min="645" max="645" width="51.42578125" bestFit="1" customWidth="1"/>
    <col min="646" max="646" width="155.28515625" bestFit="1" customWidth="1"/>
    <col min="647" max="647" width="43.5703125" bestFit="1" customWidth="1"/>
    <col min="648" max="648" width="23.85546875" bestFit="1" customWidth="1"/>
    <col min="649" max="649" width="25.7109375" bestFit="1" customWidth="1"/>
    <col min="650" max="650" width="34.5703125" bestFit="1" customWidth="1"/>
    <col min="651" max="651" width="34.28515625" bestFit="1" customWidth="1"/>
    <col min="652" max="652" width="51.42578125" bestFit="1" customWidth="1"/>
    <col min="653" max="653" width="123" bestFit="1" customWidth="1"/>
    <col min="654" max="654" width="43.5703125" bestFit="1" customWidth="1"/>
    <col min="655" max="655" width="23.85546875" bestFit="1" customWidth="1"/>
    <col min="656" max="656" width="25.7109375" bestFit="1" customWidth="1"/>
    <col min="657" max="657" width="34.5703125" bestFit="1" customWidth="1"/>
    <col min="658" max="658" width="34.28515625" bestFit="1" customWidth="1"/>
    <col min="659" max="659" width="51.42578125" bestFit="1" customWidth="1"/>
    <col min="660" max="660" width="37.7109375" bestFit="1" customWidth="1"/>
    <col min="661" max="661" width="43.5703125" bestFit="1" customWidth="1"/>
    <col min="662" max="662" width="23.85546875" bestFit="1" customWidth="1"/>
    <col min="663" max="663" width="25.7109375" bestFit="1" customWidth="1"/>
    <col min="664" max="664" width="34.5703125" bestFit="1" customWidth="1"/>
    <col min="665" max="665" width="34.28515625" bestFit="1" customWidth="1"/>
    <col min="666" max="666" width="51.42578125" bestFit="1" customWidth="1"/>
    <col min="667" max="667" width="60.28515625" bestFit="1" customWidth="1"/>
    <col min="668" max="668" width="43.5703125" bestFit="1" customWidth="1"/>
    <col min="669" max="669" width="23.85546875" bestFit="1" customWidth="1"/>
    <col min="670" max="670" width="25.7109375" bestFit="1" customWidth="1"/>
    <col min="671" max="671" width="34.5703125" bestFit="1" customWidth="1"/>
    <col min="672" max="672" width="34.28515625" bestFit="1" customWidth="1"/>
    <col min="673" max="673" width="51.42578125" bestFit="1" customWidth="1"/>
    <col min="674" max="674" width="116" bestFit="1" customWidth="1"/>
    <col min="675" max="675" width="43.5703125" bestFit="1" customWidth="1"/>
    <col min="676" max="676" width="23.85546875" bestFit="1" customWidth="1"/>
    <col min="677" max="677" width="25.7109375" bestFit="1" customWidth="1"/>
    <col min="678" max="678" width="34.5703125" bestFit="1" customWidth="1"/>
    <col min="679" max="679" width="34.28515625" bestFit="1" customWidth="1"/>
    <col min="680" max="680" width="51.42578125" bestFit="1" customWidth="1"/>
    <col min="681" max="681" width="170.7109375" bestFit="1" customWidth="1"/>
    <col min="682" max="682" width="43.5703125" bestFit="1" customWidth="1"/>
    <col min="683" max="683" width="23.85546875" bestFit="1" customWidth="1"/>
    <col min="684" max="684" width="25.7109375" bestFit="1" customWidth="1"/>
    <col min="685" max="685" width="34.5703125" bestFit="1" customWidth="1"/>
    <col min="686" max="686" width="34.28515625" bestFit="1" customWidth="1"/>
    <col min="687" max="687" width="51.42578125" bestFit="1" customWidth="1"/>
    <col min="688" max="688" width="119.140625" bestFit="1" customWidth="1"/>
    <col min="689" max="689" width="43.5703125" bestFit="1" customWidth="1"/>
    <col min="690" max="690" width="23.85546875" bestFit="1" customWidth="1"/>
    <col min="691" max="691" width="25.7109375" bestFit="1" customWidth="1"/>
    <col min="692" max="692" width="34.5703125" bestFit="1" customWidth="1"/>
    <col min="693" max="693" width="34.28515625" bestFit="1" customWidth="1"/>
    <col min="694" max="694" width="51.42578125" bestFit="1" customWidth="1"/>
    <col min="695" max="695" width="110.140625" bestFit="1" customWidth="1"/>
    <col min="696" max="696" width="43.5703125" bestFit="1" customWidth="1"/>
    <col min="697" max="697" width="23.85546875" bestFit="1" customWidth="1"/>
    <col min="698" max="698" width="25.7109375" bestFit="1" customWidth="1"/>
    <col min="699" max="699" width="34.5703125" bestFit="1" customWidth="1"/>
    <col min="700" max="700" width="34.28515625" bestFit="1" customWidth="1"/>
    <col min="701" max="701" width="51.42578125" bestFit="1" customWidth="1"/>
    <col min="702" max="702" width="77.140625" bestFit="1" customWidth="1"/>
    <col min="703" max="703" width="43.5703125" bestFit="1" customWidth="1"/>
    <col min="704" max="704" width="23.85546875" bestFit="1" customWidth="1"/>
    <col min="705" max="705" width="25.7109375" bestFit="1" customWidth="1"/>
    <col min="706" max="706" width="34.5703125" bestFit="1" customWidth="1"/>
    <col min="707" max="707" width="34.28515625" bestFit="1" customWidth="1"/>
    <col min="708" max="708" width="51.42578125" bestFit="1" customWidth="1"/>
    <col min="709" max="709" width="152.85546875" bestFit="1" customWidth="1"/>
    <col min="710" max="710" width="43.5703125" bestFit="1" customWidth="1"/>
    <col min="711" max="711" width="23.85546875" bestFit="1" customWidth="1"/>
    <col min="712" max="712" width="25.7109375" bestFit="1" customWidth="1"/>
    <col min="713" max="713" width="34.5703125" bestFit="1" customWidth="1"/>
    <col min="714" max="714" width="34.28515625" bestFit="1" customWidth="1"/>
    <col min="715" max="715" width="51.42578125" bestFit="1" customWidth="1"/>
    <col min="716" max="716" width="255.7109375" bestFit="1" customWidth="1"/>
    <col min="717" max="717" width="43.5703125" bestFit="1" customWidth="1"/>
    <col min="718" max="718" width="23.85546875" bestFit="1" customWidth="1"/>
    <col min="719" max="719" width="25.7109375" bestFit="1" customWidth="1"/>
    <col min="720" max="720" width="34.5703125" bestFit="1" customWidth="1"/>
    <col min="721" max="721" width="34.28515625" bestFit="1" customWidth="1"/>
    <col min="722" max="722" width="39.85546875" bestFit="1" customWidth="1"/>
    <col min="723" max="723" width="143" bestFit="1" customWidth="1"/>
    <col min="724" max="724" width="43.5703125" bestFit="1" customWidth="1"/>
    <col min="725" max="725" width="23.85546875" bestFit="1" customWidth="1"/>
    <col min="726" max="726" width="25.7109375" bestFit="1" customWidth="1"/>
    <col min="727" max="727" width="34.5703125" bestFit="1" customWidth="1"/>
    <col min="728" max="728" width="34.28515625" bestFit="1" customWidth="1"/>
    <col min="729" max="729" width="51.42578125" bestFit="1" customWidth="1"/>
    <col min="730" max="730" width="49.28515625" bestFit="1" customWidth="1"/>
    <col min="731" max="731" width="43.5703125" bestFit="1" customWidth="1"/>
    <col min="732" max="732" width="23.85546875" bestFit="1" customWidth="1"/>
    <col min="733" max="733" width="25.7109375" bestFit="1" customWidth="1"/>
    <col min="734" max="734" width="34.5703125" bestFit="1" customWidth="1"/>
    <col min="735" max="735" width="34.28515625" bestFit="1" customWidth="1"/>
    <col min="736" max="736" width="39.85546875" bestFit="1" customWidth="1"/>
    <col min="737" max="737" width="57.42578125" bestFit="1" customWidth="1"/>
    <col min="738" max="738" width="37.140625" bestFit="1" customWidth="1"/>
    <col min="739" max="739" width="23.85546875" bestFit="1" customWidth="1"/>
    <col min="740" max="740" width="25.7109375" bestFit="1" customWidth="1"/>
    <col min="741" max="741" width="34.5703125" bestFit="1" customWidth="1"/>
    <col min="742" max="742" width="34.28515625" bestFit="1" customWidth="1"/>
    <col min="743" max="743" width="28.85546875" bestFit="1" customWidth="1"/>
    <col min="744" max="744" width="89.140625" bestFit="1" customWidth="1"/>
    <col min="745" max="745" width="43.5703125" bestFit="1" customWidth="1"/>
    <col min="746" max="746" width="23.85546875" bestFit="1" customWidth="1"/>
    <col min="747" max="747" width="25.7109375" bestFit="1" customWidth="1"/>
    <col min="748" max="748" width="34.5703125" bestFit="1" customWidth="1"/>
    <col min="749" max="749" width="34.28515625" bestFit="1" customWidth="1"/>
    <col min="750" max="750" width="51.42578125" bestFit="1" customWidth="1"/>
    <col min="751" max="751" width="88.85546875" bestFit="1" customWidth="1"/>
    <col min="752" max="752" width="43.5703125" bestFit="1" customWidth="1"/>
    <col min="753" max="753" width="23.85546875" bestFit="1" customWidth="1"/>
    <col min="754" max="754" width="25.7109375" bestFit="1" customWidth="1"/>
    <col min="755" max="755" width="34.5703125" bestFit="1" customWidth="1"/>
    <col min="756" max="756" width="34.28515625" bestFit="1" customWidth="1"/>
    <col min="757" max="757" width="51.42578125" bestFit="1" customWidth="1"/>
    <col min="758" max="758" width="87.85546875" bestFit="1" customWidth="1"/>
    <col min="759" max="759" width="43.5703125" bestFit="1" customWidth="1"/>
    <col min="760" max="760" width="23.85546875" bestFit="1" customWidth="1"/>
    <col min="761" max="761" width="25.7109375" bestFit="1" customWidth="1"/>
    <col min="762" max="762" width="34.5703125" bestFit="1" customWidth="1"/>
    <col min="763" max="763" width="34.28515625" bestFit="1" customWidth="1"/>
    <col min="764" max="764" width="51.42578125" bestFit="1" customWidth="1"/>
    <col min="765" max="765" width="78.28515625" bestFit="1" customWidth="1"/>
    <col min="766" max="766" width="43.5703125" bestFit="1" customWidth="1"/>
    <col min="767" max="767" width="23.85546875" bestFit="1" customWidth="1"/>
    <col min="768" max="768" width="25.7109375" bestFit="1" customWidth="1"/>
    <col min="769" max="769" width="34.5703125" bestFit="1" customWidth="1"/>
    <col min="770" max="770" width="34.28515625" bestFit="1" customWidth="1"/>
    <col min="771" max="771" width="51.42578125" bestFit="1" customWidth="1"/>
    <col min="772" max="772" width="80.7109375" bestFit="1" customWidth="1"/>
    <col min="773" max="773" width="43.5703125" bestFit="1" customWidth="1"/>
    <col min="774" max="774" width="23.85546875" bestFit="1" customWidth="1"/>
    <col min="775" max="775" width="25.7109375" bestFit="1" customWidth="1"/>
    <col min="776" max="776" width="34.5703125" bestFit="1" customWidth="1"/>
    <col min="777" max="777" width="34.28515625" bestFit="1" customWidth="1"/>
    <col min="778" max="778" width="51.42578125" bestFit="1" customWidth="1"/>
    <col min="779" max="779" width="46.7109375" bestFit="1" customWidth="1"/>
    <col min="780" max="780" width="43.5703125" bestFit="1" customWidth="1"/>
    <col min="781" max="781" width="23.85546875" bestFit="1" customWidth="1"/>
    <col min="782" max="782" width="25.7109375" bestFit="1" customWidth="1"/>
    <col min="783" max="783" width="34.5703125" bestFit="1" customWidth="1"/>
    <col min="784" max="784" width="34.28515625" bestFit="1" customWidth="1"/>
    <col min="785" max="785" width="51.42578125" bestFit="1" customWidth="1"/>
    <col min="786" max="786" width="45.7109375" bestFit="1" customWidth="1"/>
    <col min="787" max="787" width="43.5703125" bestFit="1" customWidth="1"/>
    <col min="788" max="788" width="23.85546875" bestFit="1" customWidth="1"/>
    <col min="789" max="789" width="25.7109375" bestFit="1" customWidth="1"/>
    <col min="790" max="790" width="34.5703125" bestFit="1" customWidth="1"/>
    <col min="791" max="791" width="34.28515625" bestFit="1" customWidth="1"/>
    <col min="792" max="792" width="51.42578125" bestFit="1" customWidth="1"/>
    <col min="793" max="793" width="33.85546875" bestFit="1" customWidth="1"/>
    <col min="794" max="794" width="43.5703125" bestFit="1" customWidth="1"/>
    <col min="795" max="795" width="23.85546875" bestFit="1" customWidth="1"/>
    <col min="796" max="796" width="25.7109375" bestFit="1" customWidth="1"/>
    <col min="797" max="797" width="34.5703125" bestFit="1" customWidth="1"/>
    <col min="798" max="798" width="34.28515625" bestFit="1" customWidth="1"/>
    <col min="799" max="799" width="51.42578125" bestFit="1" customWidth="1"/>
    <col min="800" max="800" width="55.28515625" bestFit="1" customWidth="1"/>
    <col min="801" max="801" width="43.5703125" bestFit="1" customWidth="1"/>
    <col min="802" max="802" width="23.85546875" bestFit="1" customWidth="1"/>
    <col min="803" max="803" width="25.7109375" bestFit="1" customWidth="1"/>
    <col min="804" max="804" width="34.5703125" bestFit="1" customWidth="1"/>
    <col min="805" max="805" width="34.28515625" bestFit="1" customWidth="1"/>
    <col min="806" max="806" width="51.42578125" bestFit="1" customWidth="1"/>
    <col min="807" max="807" width="78.140625" bestFit="1" customWidth="1"/>
    <col min="808" max="808" width="43.5703125" bestFit="1" customWidth="1"/>
    <col min="809" max="809" width="23.85546875" bestFit="1" customWidth="1"/>
    <col min="810" max="810" width="25.7109375" bestFit="1" customWidth="1"/>
    <col min="811" max="811" width="34.5703125" bestFit="1" customWidth="1"/>
    <col min="812" max="812" width="34.28515625" bestFit="1" customWidth="1"/>
    <col min="813" max="813" width="51.42578125" bestFit="1" customWidth="1"/>
    <col min="814" max="814" width="89.28515625" bestFit="1" customWidth="1"/>
    <col min="815" max="815" width="43.5703125" bestFit="1" customWidth="1"/>
    <col min="816" max="816" width="23.85546875" bestFit="1" customWidth="1"/>
    <col min="817" max="817" width="25.7109375" bestFit="1" customWidth="1"/>
    <col min="818" max="818" width="34.5703125" bestFit="1" customWidth="1"/>
    <col min="819" max="819" width="34.28515625" bestFit="1" customWidth="1"/>
    <col min="820" max="820" width="51.42578125" bestFit="1" customWidth="1"/>
    <col min="821" max="821" width="34.5703125" bestFit="1" customWidth="1"/>
    <col min="822" max="822" width="43.5703125" bestFit="1" customWidth="1"/>
    <col min="823" max="823" width="23.85546875" bestFit="1" customWidth="1"/>
    <col min="824" max="824" width="25.7109375" bestFit="1" customWidth="1"/>
    <col min="825" max="825" width="34.5703125" bestFit="1" customWidth="1"/>
    <col min="826" max="826" width="34.28515625" bestFit="1" customWidth="1"/>
    <col min="827" max="827" width="51.42578125" bestFit="1" customWidth="1"/>
    <col min="828" max="828" width="77.85546875" bestFit="1" customWidth="1"/>
    <col min="829" max="829" width="43.5703125" bestFit="1" customWidth="1"/>
    <col min="830" max="830" width="23.85546875" bestFit="1" customWidth="1"/>
    <col min="831" max="831" width="25.7109375" bestFit="1" customWidth="1"/>
    <col min="832" max="832" width="34.5703125" bestFit="1" customWidth="1"/>
    <col min="833" max="833" width="34.28515625" bestFit="1" customWidth="1"/>
    <col min="834" max="834" width="51.42578125" bestFit="1" customWidth="1"/>
    <col min="835" max="835" width="70.140625" bestFit="1" customWidth="1"/>
    <col min="836" max="836" width="43.5703125" bestFit="1" customWidth="1"/>
    <col min="837" max="837" width="23.85546875" bestFit="1" customWidth="1"/>
    <col min="838" max="838" width="25.7109375" bestFit="1" customWidth="1"/>
    <col min="839" max="839" width="34.5703125" bestFit="1" customWidth="1"/>
    <col min="840" max="840" width="34.28515625" bestFit="1" customWidth="1"/>
    <col min="841" max="841" width="51.42578125" bestFit="1" customWidth="1"/>
    <col min="842" max="842" width="143.5703125" bestFit="1" customWidth="1"/>
    <col min="843" max="843" width="43.5703125" bestFit="1" customWidth="1"/>
    <col min="844" max="844" width="23.85546875" bestFit="1" customWidth="1"/>
    <col min="845" max="845" width="25.7109375" bestFit="1" customWidth="1"/>
    <col min="846" max="846" width="34.5703125" bestFit="1" customWidth="1"/>
    <col min="847" max="847" width="34.28515625" bestFit="1" customWidth="1"/>
    <col min="848" max="848" width="51.42578125" bestFit="1" customWidth="1"/>
    <col min="849" max="849" width="85.85546875" bestFit="1" customWidth="1"/>
    <col min="850" max="850" width="43.5703125" bestFit="1" customWidth="1"/>
    <col min="851" max="851" width="23.85546875" bestFit="1" customWidth="1"/>
    <col min="852" max="852" width="25.7109375" bestFit="1" customWidth="1"/>
    <col min="853" max="853" width="34.5703125" bestFit="1" customWidth="1"/>
    <col min="854" max="854" width="34.28515625" bestFit="1" customWidth="1"/>
    <col min="855" max="855" width="51.42578125" bestFit="1" customWidth="1"/>
    <col min="856" max="856" width="119.140625" bestFit="1" customWidth="1"/>
    <col min="857" max="857" width="43.5703125" bestFit="1" customWidth="1"/>
    <col min="858" max="858" width="23.85546875" bestFit="1" customWidth="1"/>
    <col min="859" max="859" width="25.7109375" bestFit="1" customWidth="1"/>
    <col min="860" max="860" width="34.5703125" bestFit="1" customWidth="1"/>
    <col min="861" max="861" width="34.28515625" bestFit="1" customWidth="1"/>
    <col min="862" max="862" width="51.42578125" bestFit="1" customWidth="1"/>
    <col min="863" max="863" width="151.42578125" bestFit="1" customWidth="1"/>
    <col min="864" max="864" width="43.5703125" bestFit="1" customWidth="1"/>
    <col min="865" max="865" width="23.85546875" bestFit="1" customWidth="1"/>
    <col min="866" max="866" width="25.7109375" bestFit="1" customWidth="1"/>
    <col min="867" max="867" width="34.5703125" bestFit="1" customWidth="1"/>
    <col min="868" max="868" width="34.28515625" bestFit="1" customWidth="1"/>
    <col min="869" max="869" width="51.42578125" bestFit="1" customWidth="1"/>
    <col min="870" max="870" width="94.42578125" bestFit="1" customWidth="1"/>
    <col min="871" max="871" width="43.5703125" bestFit="1" customWidth="1"/>
    <col min="872" max="872" width="23.85546875" bestFit="1" customWidth="1"/>
    <col min="873" max="873" width="25.7109375" bestFit="1" customWidth="1"/>
    <col min="874" max="874" width="34.5703125" bestFit="1" customWidth="1"/>
    <col min="875" max="875" width="27.140625" bestFit="1" customWidth="1"/>
    <col min="876" max="876" width="51.42578125" bestFit="1" customWidth="1"/>
    <col min="877" max="877" width="77.140625" bestFit="1" customWidth="1"/>
    <col min="878" max="878" width="43.5703125" bestFit="1" customWidth="1"/>
    <col min="879" max="879" width="23.85546875" bestFit="1" customWidth="1"/>
    <col min="880" max="880" width="25.7109375" bestFit="1" customWidth="1"/>
    <col min="881" max="881" width="34.5703125" bestFit="1" customWidth="1"/>
    <col min="882" max="882" width="34.28515625" bestFit="1" customWidth="1"/>
    <col min="883" max="883" width="51.42578125" bestFit="1" customWidth="1"/>
    <col min="884" max="884" width="43.140625" bestFit="1" customWidth="1"/>
    <col min="885" max="885" width="43.5703125" bestFit="1" customWidth="1"/>
    <col min="886" max="886" width="23.85546875" bestFit="1" customWidth="1"/>
    <col min="887" max="887" width="25.7109375" bestFit="1" customWidth="1"/>
    <col min="888" max="888" width="34.5703125" bestFit="1" customWidth="1"/>
    <col min="889" max="889" width="34.28515625" bestFit="1" customWidth="1"/>
    <col min="890" max="890" width="39.85546875" bestFit="1" customWidth="1"/>
    <col min="891" max="891" width="106.7109375" bestFit="1" customWidth="1"/>
    <col min="892" max="892" width="43.5703125" bestFit="1" customWidth="1"/>
    <col min="893" max="893" width="23.85546875" bestFit="1" customWidth="1"/>
    <col min="894" max="894" width="25.7109375" bestFit="1" customWidth="1"/>
    <col min="895" max="895" width="27.28515625" bestFit="1" customWidth="1"/>
    <col min="896" max="896" width="34.28515625" bestFit="1" customWidth="1"/>
    <col min="897" max="897" width="51.42578125" bestFit="1" customWidth="1"/>
    <col min="898" max="898" width="41" bestFit="1" customWidth="1"/>
    <col min="899" max="899" width="43.5703125" bestFit="1" customWidth="1"/>
    <col min="900" max="900" width="23.85546875" bestFit="1" customWidth="1"/>
    <col min="901" max="901" width="25.7109375" bestFit="1" customWidth="1"/>
    <col min="902" max="902" width="34.5703125" bestFit="1" customWidth="1"/>
    <col min="903" max="903" width="34.28515625" bestFit="1" customWidth="1"/>
    <col min="904" max="904" width="51.42578125" bestFit="1" customWidth="1"/>
    <col min="905" max="905" width="150.5703125" bestFit="1" customWidth="1"/>
    <col min="906" max="906" width="43.5703125" bestFit="1" customWidth="1"/>
    <col min="907" max="907" width="23.85546875" bestFit="1" customWidth="1"/>
    <col min="908" max="908" width="25.7109375" bestFit="1" customWidth="1"/>
    <col min="909" max="909" width="34.5703125" bestFit="1" customWidth="1"/>
    <col min="910" max="910" width="34.28515625" bestFit="1" customWidth="1"/>
    <col min="911" max="911" width="51.42578125" bestFit="1" customWidth="1"/>
    <col min="912" max="912" width="255.7109375" bestFit="1" customWidth="1"/>
    <col min="913" max="913" width="43.5703125" bestFit="1" customWidth="1"/>
    <col min="914" max="914" width="23.85546875" bestFit="1" customWidth="1"/>
    <col min="915" max="915" width="25.7109375" bestFit="1" customWidth="1"/>
    <col min="916" max="916" width="34.5703125" bestFit="1" customWidth="1"/>
    <col min="917" max="917" width="34.28515625" bestFit="1" customWidth="1"/>
    <col min="918" max="918" width="51.42578125" bestFit="1" customWidth="1"/>
    <col min="919" max="919" width="89.28515625" bestFit="1" customWidth="1"/>
    <col min="920" max="920" width="43.5703125" bestFit="1" customWidth="1"/>
    <col min="921" max="921" width="23.85546875" bestFit="1" customWidth="1"/>
    <col min="922" max="922" width="25.7109375" bestFit="1" customWidth="1"/>
    <col min="923" max="923" width="34.5703125" bestFit="1" customWidth="1"/>
    <col min="924" max="924" width="34.28515625" bestFit="1" customWidth="1"/>
    <col min="925" max="925" width="51.42578125" bestFit="1" customWidth="1"/>
    <col min="926" max="926" width="86.85546875" bestFit="1" customWidth="1"/>
    <col min="927" max="927" width="43.5703125" bestFit="1" customWidth="1"/>
    <col min="928" max="928" width="23.85546875" bestFit="1" customWidth="1"/>
    <col min="929" max="929" width="25.7109375" bestFit="1" customWidth="1"/>
    <col min="930" max="930" width="34.5703125" bestFit="1" customWidth="1"/>
    <col min="931" max="931" width="34.28515625" bestFit="1" customWidth="1"/>
    <col min="932" max="932" width="51.42578125" bestFit="1" customWidth="1"/>
    <col min="933" max="933" width="31.7109375" bestFit="1" customWidth="1"/>
    <col min="934" max="934" width="43.5703125" bestFit="1" customWidth="1"/>
    <col min="935" max="935" width="23.85546875" bestFit="1" customWidth="1"/>
    <col min="936" max="936" width="25.7109375" bestFit="1" customWidth="1"/>
    <col min="937" max="937" width="34.5703125" bestFit="1" customWidth="1"/>
    <col min="938" max="938" width="34.28515625" bestFit="1" customWidth="1"/>
    <col min="939" max="939" width="51.42578125" bestFit="1" customWidth="1"/>
    <col min="940" max="940" width="54.42578125" bestFit="1" customWidth="1"/>
    <col min="941" max="941" width="43.5703125" bestFit="1" customWidth="1"/>
    <col min="942" max="942" width="23.85546875" bestFit="1" customWidth="1"/>
    <col min="943" max="943" width="25.7109375" bestFit="1" customWidth="1"/>
    <col min="944" max="944" width="34.5703125" bestFit="1" customWidth="1"/>
    <col min="945" max="945" width="34.28515625" bestFit="1" customWidth="1"/>
    <col min="946" max="946" width="51.42578125" bestFit="1" customWidth="1"/>
    <col min="947" max="947" width="186" bestFit="1" customWidth="1"/>
    <col min="948" max="948" width="43.5703125" bestFit="1" customWidth="1"/>
    <col min="949" max="949" width="23.85546875" bestFit="1" customWidth="1"/>
    <col min="950" max="950" width="25.7109375" bestFit="1" customWidth="1"/>
    <col min="951" max="951" width="34.5703125" bestFit="1" customWidth="1"/>
    <col min="952" max="952" width="34.28515625" bestFit="1" customWidth="1"/>
    <col min="953" max="953" width="51.42578125" bestFit="1" customWidth="1"/>
    <col min="954" max="954" width="101.42578125" bestFit="1" customWidth="1"/>
    <col min="955" max="955" width="43.5703125" bestFit="1" customWidth="1"/>
    <col min="956" max="956" width="23.85546875" bestFit="1" customWidth="1"/>
    <col min="957" max="957" width="25.7109375" bestFit="1" customWidth="1"/>
    <col min="958" max="958" width="34.5703125" bestFit="1" customWidth="1"/>
    <col min="959" max="959" width="34.28515625" bestFit="1" customWidth="1"/>
    <col min="960" max="960" width="51.42578125" bestFit="1" customWidth="1"/>
    <col min="961" max="961" width="54.42578125" bestFit="1" customWidth="1"/>
    <col min="962" max="962" width="43.5703125" bestFit="1" customWidth="1"/>
    <col min="963" max="963" width="23.85546875" bestFit="1" customWidth="1"/>
    <col min="964" max="964" width="25.7109375" bestFit="1" customWidth="1"/>
    <col min="965" max="965" width="34.5703125" bestFit="1" customWidth="1"/>
    <col min="966" max="966" width="34.28515625" bestFit="1" customWidth="1"/>
    <col min="967" max="967" width="51.42578125" bestFit="1" customWidth="1"/>
    <col min="968" max="968" width="60" bestFit="1" customWidth="1"/>
    <col min="969" max="969" width="43.5703125" bestFit="1" customWidth="1"/>
    <col min="970" max="970" width="23.85546875" bestFit="1" customWidth="1"/>
    <col min="971" max="971" width="25.7109375" bestFit="1" customWidth="1"/>
    <col min="972" max="972" width="34.5703125" bestFit="1" customWidth="1"/>
    <col min="973" max="973" width="34.28515625" bestFit="1" customWidth="1"/>
    <col min="974" max="974" width="51.42578125" bestFit="1" customWidth="1"/>
    <col min="975" max="975" width="100.140625" bestFit="1" customWidth="1"/>
    <col min="976" max="976" width="43.5703125" bestFit="1" customWidth="1"/>
    <col min="977" max="977" width="23.85546875" bestFit="1" customWidth="1"/>
    <col min="978" max="978" width="25.7109375" bestFit="1" customWidth="1"/>
    <col min="979" max="979" width="34.5703125" bestFit="1" customWidth="1"/>
    <col min="980" max="980" width="34.28515625" bestFit="1" customWidth="1"/>
    <col min="981" max="981" width="51.42578125" bestFit="1" customWidth="1"/>
    <col min="982" max="982" width="54.85546875" bestFit="1" customWidth="1"/>
    <col min="983" max="983" width="43.5703125" bestFit="1" customWidth="1"/>
    <col min="984" max="984" width="23.85546875" bestFit="1" customWidth="1"/>
    <col min="985" max="985" width="25.7109375" bestFit="1" customWidth="1"/>
    <col min="986" max="986" width="34.5703125" bestFit="1" customWidth="1"/>
    <col min="987" max="987" width="34.28515625" bestFit="1" customWidth="1"/>
    <col min="988" max="988" width="51.42578125" bestFit="1" customWidth="1"/>
    <col min="989" max="989" width="127.85546875" bestFit="1" customWidth="1"/>
    <col min="990" max="990" width="43.5703125" bestFit="1" customWidth="1"/>
    <col min="991" max="991" width="23.85546875" bestFit="1" customWidth="1"/>
    <col min="992" max="992" width="25.7109375" bestFit="1" customWidth="1"/>
    <col min="993" max="993" width="34.5703125" bestFit="1" customWidth="1"/>
    <col min="994" max="994" width="34.28515625" bestFit="1" customWidth="1"/>
    <col min="995" max="995" width="51.42578125" bestFit="1" customWidth="1"/>
    <col min="996" max="996" width="146.7109375" bestFit="1" customWidth="1"/>
    <col min="997" max="997" width="43.5703125" bestFit="1" customWidth="1"/>
    <col min="998" max="998" width="23.85546875" bestFit="1" customWidth="1"/>
    <col min="999" max="999" width="25.7109375" bestFit="1" customWidth="1"/>
    <col min="1000" max="1000" width="34.5703125" bestFit="1" customWidth="1"/>
    <col min="1001" max="1001" width="34.28515625" bestFit="1" customWidth="1"/>
    <col min="1002" max="1002" width="51.42578125" bestFit="1" customWidth="1"/>
    <col min="1003" max="1003" width="115" bestFit="1" customWidth="1"/>
    <col min="1004" max="1004" width="43.5703125" bestFit="1" customWidth="1"/>
    <col min="1005" max="1005" width="23.85546875" bestFit="1" customWidth="1"/>
    <col min="1006" max="1006" width="25.7109375" bestFit="1" customWidth="1"/>
    <col min="1007" max="1007" width="34.5703125" bestFit="1" customWidth="1"/>
    <col min="1008" max="1008" width="34.28515625" bestFit="1" customWidth="1"/>
    <col min="1009" max="1009" width="51.42578125" bestFit="1" customWidth="1"/>
    <col min="1010" max="1010" width="50.5703125" bestFit="1" customWidth="1"/>
    <col min="1011" max="1011" width="43.5703125" bestFit="1" customWidth="1"/>
    <col min="1012" max="1012" width="23.85546875" bestFit="1" customWidth="1"/>
    <col min="1013" max="1013" width="25.7109375" bestFit="1" customWidth="1"/>
    <col min="1014" max="1014" width="34.5703125" bestFit="1" customWidth="1"/>
    <col min="1015" max="1015" width="34.28515625" bestFit="1" customWidth="1"/>
    <col min="1016" max="1016" width="51.42578125" bestFit="1" customWidth="1"/>
    <col min="1017" max="1017" width="74.28515625" bestFit="1" customWidth="1"/>
    <col min="1018" max="1018" width="43.5703125" bestFit="1" customWidth="1"/>
    <col min="1019" max="1019" width="23.85546875" bestFit="1" customWidth="1"/>
    <col min="1020" max="1020" width="25.7109375" bestFit="1" customWidth="1"/>
    <col min="1021" max="1021" width="34.5703125" bestFit="1" customWidth="1"/>
    <col min="1022" max="1022" width="34.28515625" bestFit="1" customWidth="1"/>
    <col min="1023" max="1023" width="51.42578125" bestFit="1" customWidth="1"/>
    <col min="1024" max="1024" width="45.42578125" bestFit="1" customWidth="1"/>
    <col min="1025" max="1025" width="43.5703125" bestFit="1" customWidth="1"/>
    <col min="1026" max="1026" width="23.85546875" bestFit="1" customWidth="1"/>
    <col min="1027" max="1027" width="25.7109375" bestFit="1" customWidth="1"/>
    <col min="1028" max="1028" width="34.5703125" bestFit="1" customWidth="1"/>
    <col min="1029" max="1029" width="34.28515625" bestFit="1" customWidth="1"/>
    <col min="1030" max="1030" width="51.42578125" bestFit="1" customWidth="1"/>
    <col min="1031" max="1031" width="77.28515625" bestFit="1" customWidth="1"/>
    <col min="1032" max="1032" width="43.5703125" bestFit="1" customWidth="1"/>
    <col min="1033" max="1033" width="23.85546875" bestFit="1" customWidth="1"/>
    <col min="1034" max="1034" width="25.7109375" bestFit="1" customWidth="1"/>
    <col min="1035" max="1035" width="34.5703125" bestFit="1" customWidth="1"/>
    <col min="1036" max="1036" width="34.28515625" bestFit="1" customWidth="1"/>
    <col min="1037" max="1037" width="51.42578125" bestFit="1" customWidth="1"/>
    <col min="1038" max="1038" width="66.42578125" bestFit="1" customWidth="1"/>
    <col min="1039" max="1039" width="43.5703125" bestFit="1" customWidth="1"/>
    <col min="1040" max="1040" width="23.85546875" bestFit="1" customWidth="1"/>
    <col min="1041" max="1041" width="25.7109375" bestFit="1" customWidth="1"/>
    <col min="1042" max="1042" width="34.5703125" bestFit="1" customWidth="1"/>
    <col min="1043" max="1043" width="34.28515625" bestFit="1" customWidth="1"/>
    <col min="1044" max="1044" width="51.42578125" bestFit="1" customWidth="1"/>
    <col min="1045" max="1045" width="92" bestFit="1" customWidth="1"/>
    <col min="1046" max="1046" width="43.5703125" bestFit="1" customWidth="1"/>
    <col min="1047" max="1047" width="23.85546875" bestFit="1" customWidth="1"/>
    <col min="1048" max="1048" width="25.7109375" bestFit="1" customWidth="1"/>
    <col min="1049" max="1049" width="34.5703125" bestFit="1" customWidth="1"/>
    <col min="1050" max="1050" width="34.28515625" bestFit="1" customWidth="1"/>
    <col min="1051" max="1051" width="51.42578125" bestFit="1" customWidth="1"/>
    <col min="1052" max="1052" width="86.28515625" bestFit="1" customWidth="1"/>
    <col min="1053" max="1053" width="43.5703125" bestFit="1" customWidth="1"/>
    <col min="1054" max="1054" width="23.85546875" bestFit="1" customWidth="1"/>
    <col min="1055" max="1055" width="25.7109375" bestFit="1" customWidth="1"/>
    <col min="1056" max="1056" width="34.5703125" bestFit="1" customWidth="1"/>
    <col min="1057" max="1057" width="34.28515625" bestFit="1" customWidth="1"/>
    <col min="1058" max="1058" width="47.140625" bestFit="1" customWidth="1"/>
    <col min="1059" max="1059" width="91.140625" bestFit="1" customWidth="1"/>
    <col min="1060" max="1060" width="43.5703125" bestFit="1" customWidth="1"/>
    <col min="1061" max="1061" width="23.85546875" bestFit="1" customWidth="1"/>
    <col min="1062" max="1062" width="25.7109375" bestFit="1" customWidth="1"/>
    <col min="1063" max="1063" width="34.5703125" bestFit="1" customWidth="1"/>
    <col min="1064" max="1064" width="34.28515625" bestFit="1" customWidth="1"/>
    <col min="1065" max="1065" width="51.42578125" bestFit="1" customWidth="1"/>
    <col min="1066" max="1066" width="28.5703125" bestFit="1" customWidth="1"/>
    <col min="1067" max="1067" width="50.140625" bestFit="1" customWidth="1"/>
    <col min="1068" max="1068" width="30.28515625" bestFit="1" customWidth="1"/>
    <col min="1069" max="1069" width="32.42578125" bestFit="1" customWidth="1"/>
    <col min="1070" max="1070" width="41.140625" bestFit="1" customWidth="1"/>
    <col min="1071" max="1071" width="40.7109375" bestFit="1" customWidth="1"/>
    <col min="1072" max="1072" width="58.140625" bestFit="1" customWidth="1"/>
  </cols>
  <sheetData>
    <row r="1" spans="1:7" ht="32.25" customHeight="1" x14ac:dyDescent="0.35">
      <c r="A1" s="88" t="s">
        <v>277</v>
      </c>
      <c r="B1" s="88"/>
      <c r="C1" s="88"/>
      <c r="D1" s="88"/>
      <c r="E1" s="88"/>
      <c r="F1" s="88"/>
      <c r="G1" s="88"/>
    </row>
    <row r="2" spans="1:7" x14ac:dyDescent="0.25">
      <c r="A2" s="3" t="s">
        <v>342</v>
      </c>
      <c r="B2" t="s">
        <v>265</v>
      </c>
    </row>
    <row r="4" spans="1:7" ht="45" x14ac:dyDescent="0.25">
      <c r="A4" s="3" t="s">
        <v>276</v>
      </c>
      <c r="B4" s="90" t="s">
        <v>271</v>
      </c>
      <c r="C4" s="90" t="s">
        <v>275</v>
      </c>
      <c r="D4" s="90" t="s">
        <v>272</v>
      </c>
      <c r="E4" s="90" t="s">
        <v>273</v>
      </c>
      <c r="F4" s="90" t="s">
        <v>274</v>
      </c>
    </row>
    <row r="5" spans="1:7" x14ac:dyDescent="0.25">
      <c r="A5" s="4">
        <v>2016</v>
      </c>
      <c r="B5" s="5"/>
      <c r="C5" s="5"/>
      <c r="D5" s="5"/>
      <c r="E5" s="5">
        <v>180893</v>
      </c>
      <c r="F5" s="5"/>
    </row>
    <row r="6" spans="1:7" x14ac:dyDescent="0.25">
      <c r="A6" s="4" t="s">
        <v>17</v>
      </c>
      <c r="B6" s="5"/>
      <c r="C6" s="5"/>
      <c r="D6" s="5"/>
      <c r="E6" s="5">
        <v>180893</v>
      </c>
      <c r="F6" s="5"/>
    </row>
    <row r="7" spans="1:7" x14ac:dyDescent="0.25">
      <c r="A7" s="4" t="s">
        <v>18</v>
      </c>
      <c r="B7" s="5"/>
      <c r="C7" s="5"/>
      <c r="D7" s="5"/>
      <c r="E7" s="5">
        <v>180893</v>
      </c>
      <c r="F7" s="5"/>
    </row>
    <row r="8" spans="1:7" x14ac:dyDescent="0.25">
      <c r="A8" s="4">
        <v>2017</v>
      </c>
      <c r="B8" s="5">
        <v>7361</v>
      </c>
      <c r="C8" s="5"/>
      <c r="D8" s="5"/>
      <c r="E8" s="5">
        <v>187000</v>
      </c>
      <c r="F8" s="5"/>
    </row>
    <row r="9" spans="1:7" x14ac:dyDescent="0.25">
      <c r="A9" s="4" t="s">
        <v>17</v>
      </c>
      <c r="B9" s="5">
        <v>7361</v>
      </c>
      <c r="C9" s="5"/>
      <c r="D9" s="5"/>
      <c r="E9" s="5">
        <v>187000</v>
      </c>
      <c r="F9" s="5"/>
    </row>
    <row r="10" spans="1:7" x14ac:dyDescent="0.25">
      <c r="A10" s="4" t="s">
        <v>21</v>
      </c>
      <c r="B10" s="5">
        <v>7361</v>
      </c>
      <c r="C10" s="5"/>
      <c r="D10" s="5"/>
      <c r="E10" s="5">
        <v>187000</v>
      </c>
      <c r="F10" s="5"/>
    </row>
    <row r="11" spans="1:7" x14ac:dyDescent="0.25">
      <c r="A11" s="4">
        <v>2018</v>
      </c>
      <c r="B11" s="5">
        <v>316781</v>
      </c>
      <c r="C11" s="5"/>
      <c r="D11" s="5"/>
      <c r="E11" s="5">
        <v>329848</v>
      </c>
      <c r="F11" s="5"/>
    </row>
    <row r="12" spans="1:7" x14ac:dyDescent="0.25">
      <c r="A12" s="4" t="s">
        <v>76</v>
      </c>
      <c r="B12" s="5"/>
      <c r="C12" s="5"/>
      <c r="D12" s="5"/>
      <c r="E12" s="5">
        <v>133348</v>
      </c>
      <c r="F12" s="5"/>
    </row>
    <row r="13" spans="1:7" x14ac:dyDescent="0.25">
      <c r="A13" s="4" t="s">
        <v>75</v>
      </c>
      <c r="B13" s="5"/>
      <c r="C13" s="5"/>
      <c r="D13" s="5"/>
      <c r="E13" s="5">
        <v>133348</v>
      </c>
      <c r="F13" s="5"/>
    </row>
    <row r="14" spans="1:7" x14ac:dyDescent="0.25">
      <c r="A14" s="4" t="s">
        <v>17</v>
      </c>
      <c r="B14" s="5">
        <v>7573</v>
      </c>
      <c r="C14" s="5"/>
      <c r="D14" s="5"/>
      <c r="E14" s="5">
        <v>196500</v>
      </c>
      <c r="F14" s="5"/>
    </row>
    <row r="15" spans="1:7" x14ac:dyDescent="0.25">
      <c r="A15" s="4" t="s">
        <v>23</v>
      </c>
      <c r="B15" s="5">
        <v>7573</v>
      </c>
      <c r="C15" s="5"/>
      <c r="D15" s="5"/>
      <c r="E15" s="5">
        <v>196500</v>
      </c>
      <c r="F15" s="5"/>
    </row>
    <row r="16" spans="1:7" x14ac:dyDescent="0.25">
      <c r="A16" s="4" t="s">
        <v>2</v>
      </c>
      <c r="B16" s="5">
        <v>309208</v>
      </c>
      <c r="C16" s="5"/>
      <c r="D16" s="5"/>
      <c r="E16" s="5"/>
      <c r="F16" s="5"/>
    </row>
    <row r="17" spans="1:6" x14ac:dyDescent="0.25">
      <c r="A17" s="4" t="s">
        <v>86</v>
      </c>
      <c r="B17" s="5">
        <v>309208</v>
      </c>
      <c r="C17" s="5"/>
      <c r="D17" s="5"/>
      <c r="E17" s="5"/>
      <c r="F17" s="5"/>
    </row>
    <row r="18" spans="1:6" x14ac:dyDescent="0.25">
      <c r="A18" s="4">
        <v>2019</v>
      </c>
      <c r="B18" s="5">
        <v>761910</v>
      </c>
      <c r="C18" s="5"/>
      <c r="D18" s="5"/>
      <c r="E18" s="5"/>
      <c r="F18" s="5"/>
    </row>
    <row r="19" spans="1:6" x14ac:dyDescent="0.25">
      <c r="A19" s="4" t="s">
        <v>104</v>
      </c>
      <c r="B19" s="5">
        <v>23880</v>
      </c>
      <c r="C19" s="5"/>
      <c r="D19" s="5"/>
      <c r="E19" s="5"/>
      <c r="F19" s="5"/>
    </row>
    <row r="20" spans="1:6" x14ac:dyDescent="0.25">
      <c r="A20" s="4" t="s">
        <v>101</v>
      </c>
      <c r="B20" s="5">
        <v>23880</v>
      </c>
      <c r="C20" s="5"/>
      <c r="D20" s="5"/>
      <c r="E20" s="5"/>
      <c r="F20" s="5"/>
    </row>
    <row r="21" spans="1:6" x14ac:dyDescent="0.25">
      <c r="A21" s="4" t="s">
        <v>105</v>
      </c>
      <c r="B21" s="5">
        <v>93822</v>
      </c>
      <c r="C21" s="5"/>
      <c r="D21" s="5"/>
      <c r="E21" s="5"/>
      <c r="F21" s="5"/>
    </row>
    <row r="22" spans="1:6" x14ac:dyDescent="0.25">
      <c r="A22" s="4" t="s">
        <v>101</v>
      </c>
      <c r="B22" s="5">
        <v>93822</v>
      </c>
      <c r="C22" s="5"/>
      <c r="D22" s="5"/>
      <c r="E22" s="5"/>
      <c r="F22" s="5"/>
    </row>
    <row r="23" spans="1:6" x14ac:dyDescent="0.25">
      <c r="A23" s="4" t="s">
        <v>106</v>
      </c>
      <c r="B23" s="5">
        <v>335000</v>
      </c>
      <c r="C23" s="5"/>
      <c r="D23" s="5"/>
      <c r="E23" s="5"/>
      <c r="F23" s="5"/>
    </row>
    <row r="24" spans="1:6" x14ac:dyDescent="0.25">
      <c r="A24" s="4" t="s">
        <v>101</v>
      </c>
      <c r="B24" s="5">
        <v>335000</v>
      </c>
      <c r="C24" s="5"/>
      <c r="D24" s="5"/>
      <c r="E24" s="5"/>
      <c r="F24" s="5"/>
    </row>
    <row r="25" spans="1:6" x14ac:dyDescent="0.25">
      <c r="A25" s="4" t="s">
        <v>287</v>
      </c>
      <c r="B25" s="5">
        <v>309208</v>
      </c>
      <c r="C25" s="5"/>
      <c r="D25" s="5"/>
      <c r="E25" s="5"/>
      <c r="F25" s="5"/>
    </row>
    <row r="26" spans="1:6" x14ac:dyDescent="0.25">
      <c r="A26" s="4" t="s">
        <v>286</v>
      </c>
      <c r="B26" s="5">
        <v>309208</v>
      </c>
      <c r="C26" s="5"/>
      <c r="D26" s="5"/>
      <c r="E26" s="5"/>
      <c r="F26" s="5"/>
    </row>
    <row r="27" spans="1:6" x14ac:dyDescent="0.25">
      <c r="A27" s="4">
        <v>2020</v>
      </c>
      <c r="B27" s="5">
        <v>1863844</v>
      </c>
      <c r="C27" s="5"/>
      <c r="D27" s="5"/>
      <c r="E27" s="5">
        <v>4224024</v>
      </c>
      <c r="F27" s="5"/>
    </row>
    <row r="28" spans="1:6" x14ac:dyDescent="0.25">
      <c r="A28" s="4" t="s">
        <v>11</v>
      </c>
      <c r="B28" s="5">
        <v>600000</v>
      </c>
      <c r="C28" s="5"/>
      <c r="D28" s="5"/>
      <c r="E28" s="5"/>
      <c r="F28" s="5"/>
    </row>
    <row r="29" spans="1:6" x14ac:dyDescent="0.25">
      <c r="A29" s="4" t="s">
        <v>6</v>
      </c>
      <c r="B29" s="5">
        <v>600000</v>
      </c>
      <c r="C29" s="5"/>
      <c r="D29" s="5"/>
      <c r="E29" s="5"/>
      <c r="F29" s="5"/>
    </row>
    <row r="30" spans="1:6" x14ac:dyDescent="0.25">
      <c r="A30" s="4" t="s">
        <v>52</v>
      </c>
      <c r="B30" s="5"/>
      <c r="C30" s="5"/>
      <c r="D30" s="5"/>
      <c r="E30" s="5">
        <v>150000</v>
      </c>
      <c r="F30" s="5"/>
    </row>
    <row r="31" spans="1:6" x14ac:dyDescent="0.25">
      <c r="A31" s="4" t="s">
        <v>50</v>
      </c>
      <c r="B31" s="5"/>
      <c r="C31" s="5"/>
      <c r="D31" s="5"/>
      <c r="E31" s="5">
        <v>150000</v>
      </c>
      <c r="F31" s="5"/>
    </row>
    <row r="32" spans="1:6" x14ac:dyDescent="0.25">
      <c r="A32" s="4" t="s">
        <v>107</v>
      </c>
      <c r="B32" s="5">
        <v>180000</v>
      </c>
      <c r="C32" s="5"/>
      <c r="D32" s="5"/>
      <c r="E32" s="5"/>
      <c r="F32" s="5"/>
    </row>
    <row r="33" spans="1:6" x14ac:dyDescent="0.25">
      <c r="A33" s="4" t="s">
        <v>102</v>
      </c>
      <c r="B33" s="5">
        <v>180000</v>
      </c>
      <c r="C33" s="5"/>
      <c r="D33" s="5"/>
      <c r="E33" s="5"/>
      <c r="F33" s="5"/>
    </row>
    <row r="34" spans="1:6" x14ac:dyDescent="0.25">
      <c r="A34" s="4" t="s">
        <v>51</v>
      </c>
      <c r="B34" s="5"/>
      <c r="C34" s="5"/>
      <c r="D34" s="5"/>
      <c r="E34" s="5">
        <v>150000</v>
      </c>
      <c r="F34" s="5"/>
    </row>
    <row r="35" spans="1:6" x14ac:dyDescent="0.25">
      <c r="A35" s="4" t="s">
        <v>50</v>
      </c>
      <c r="B35" s="5"/>
      <c r="C35" s="5"/>
      <c r="D35" s="5"/>
      <c r="E35" s="5">
        <v>150000</v>
      </c>
      <c r="F35" s="5"/>
    </row>
    <row r="36" spans="1:6" x14ac:dyDescent="0.25">
      <c r="A36" s="4" t="s">
        <v>53</v>
      </c>
      <c r="B36" s="5"/>
      <c r="C36" s="5"/>
      <c r="D36" s="5"/>
      <c r="E36" s="5">
        <v>150000</v>
      </c>
      <c r="F36" s="5"/>
    </row>
    <row r="37" spans="1:6" x14ac:dyDescent="0.25">
      <c r="A37" s="4" t="s">
        <v>50</v>
      </c>
      <c r="B37" s="5"/>
      <c r="C37" s="5"/>
      <c r="D37" s="5"/>
      <c r="E37" s="5">
        <v>150000</v>
      </c>
      <c r="F37" s="5"/>
    </row>
    <row r="38" spans="1:6" x14ac:dyDescent="0.25">
      <c r="A38" s="4" t="s">
        <v>288</v>
      </c>
      <c r="B38" s="5">
        <v>348844</v>
      </c>
      <c r="C38" s="5"/>
      <c r="D38" s="5"/>
      <c r="E38" s="5"/>
      <c r="F38" s="5"/>
    </row>
    <row r="39" spans="1:6" x14ac:dyDescent="0.25">
      <c r="A39" s="4" t="s">
        <v>285</v>
      </c>
      <c r="B39" s="5">
        <v>348844</v>
      </c>
      <c r="C39" s="5"/>
      <c r="D39" s="5"/>
      <c r="E39" s="5"/>
      <c r="F39" s="5"/>
    </row>
    <row r="40" spans="1:6" x14ac:dyDescent="0.25">
      <c r="A40" s="4" t="s">
        <v>282</v>
      </c>
      <c r="B40" s="5">
        <v>735000</v>
      </c>
      <c r="C40" s="5"/>
      <c r="D40" s="5"/>
      <c r="E40" s="5"/>
      <c r="F40" s="5"/>
    </row>
    <row r="41" spans="1:6" x14ac:dyDescent="0.25">
      <c r="A41" s="4" t="s">
        <v>283</v>
      </c>
      <c r="B41" s="5">
        <v>735000</v>
      </c>
      <c r="C41" s="5"/>
      <c r="D41" s="5"/>
      <c r="E41" s="5"/>
      <c r="F41" s="5"/>
    </row>
    <row r="42" spans="1:6" x14ac:dyDescent="0.25">
      <c r="A42" s="39" t="s">
        <v>433</v>
      </c>
      <c r="B42" s="5"/>
      <c r="C42" s="5"/>
      <c r="D42" s="5"/>
      <c r="E42" s="5">
        <v>3774024</v>
      </c>
      <c r="F42" s="5"/>
    </row>
    <row r="43" spans="1:6" x14ac:dyDescent="0.25">
      <c r="A43" s="40" t="s">
        <v>84</v>
      </c>
      <c r="B43" s="5"/>
      <c r="C43" s="5"/>
      <c r="D43" s="5"/>
      <c r="E43" s="5">
        <v>3774024</v>
      </c>
      <c r="F43" s="5"/>
    </row>
    <row r="44" spans="1:6" x14ac:dyDescent="0.25">
      <c r="A44" s="4">
        <v>2021</v>
      </c>
      <c r="B44" s="5">
        <v>735000</v>
      </c>
      <c r="C44" s="5">
        <v>2862626</v>
      </c>
      <c r="D44" s="5">
        <v>147280</v>
      </c>
      <c r="E44" s="5">
        <v>821000</v>
      </c>
      <c r="F44" s="5"/>
    </row>
    <row r="45" spans="1:6" x14ac:dyDescent="0.25">
      <c r="A45" s="4" t="s">
        <v>196</v>
      </c>
      <c r="B45" s="5"/>
      <c r="C45" s="5"/>
      <c r="D45" s="5"/>
      <c r="E45" s="5"/>
      <c r="F45" s="5"/>
    </row>
    <row r="46" spans="1:6" x14ac:dyDescent="0.25">
      <c r="A46" s="4" t="s">
        <v>29</v>
      </c>
      <c r="B46" s="5"/>
      <c r="C46" s="5"/>
      <c r="D46" s="5"/>
      <c r="E46" s="5"/>
      <c r="F46" s="5"/>
    </row>
    <row r="47" spans="1:6" x14ac:dyDescent="0.25">
      <c r="A47" s="4" t="s">
        <v>261</v>
      </c>
      <c r="B47" s="5"/>
      <c r="C47" s="5"/>
      <c r="D47" s="5"/>
      <c r="E47" s="5">
        <v>146000</v>
      </c>
      <c r="F47" s="5"/>
    </row>
    <row r="48" spans="1:6" x14ac:dyDescent="0.25">
      <c r="A48" s="4" t="s">
        <v>71</v>
      </c>
      <c r="B48" s="5"/>
      <c r="C48" s="5"/>
      <c r="D48" s="5"/>
      <c r="E48" s="5">
        <v>146000</v>
      </c>
      <c r="F48" s="5"/>
    </row>
    <row r="49" spans="1:6" x14ac:dyDescent="0.25">
      <c r="A49" s="4" t="s">
        <v>158</v>
      </c>
      <c r="B49" s="5"/>
      <c r="C49" s="5"/>
      <c r="D49" s="5"/>
      <c r="E49" s="5">
        <v>225000</v>
      </c>
      <c r="F49" s="5"/>
    </row>
    <row r="50" spans="1:6" x14ac:dyDescent="0.25">
      <c r="A50" s="4" t="s">
        <v>71</v>
      </c>
      <c r="B50" s="5"/>
      <c r="C50" s="5"/>
      <c r="D50" s="5"/>
      <c r="E50" s="5">
        <v>225000</v>
      </c>
      <c r="F50" s="5"/>
    </row>
    <row r="51" spans="1:6" x14ac:dyDescent="0.25">
      <c r="A51" s="4" t="s">
        <v>163</v>
      </c>
      <c r="B51" s="5"/>
      <c r="C51" s="5">
        <v>-250000</v>
      </c>
      <c r="D51" s="5"/>
      <c r="E51" s="5"/>
      <c r="F51" s="5"/>
    </row>
    <row r="52" spans="1:6" x14ac:dyDescent="0.25">
      <c r="A52" s="4" t="s">
        <v>32</v>
      </c>
      <c r="B52" s="5"/>
      <c r="C52" s="5">
        <v>-250000</v>
      </c>
      <c r="D52" s="5"/>
      <c r="E52" s="5"/>
      <c r="F52" s="5"/>
    </row>
    <row r="53" spans="1:6" x14ac:dyDescent="0.25">
      <c r="A53" s="4" t="s">
        <v>43</v>
      </c>
      <c r="B53" s="5"/>
      <c r="C53" s="5">
        <v>2000000</v>
      </c>
      <c r="D53" s="5"/>
      <c r="E53" s="5"/>
      <c r="F53" s="5"/>
    </row>
    <row r="54" spans="1:6" x14ac:dyDescent="0.25">
      <c r="A54" s="4" t="s">
        <v>149</v>
      </c>
      <c r="B54" s="5"/>
      <c r="C54" s="5">
        <v>2000000</v>
      </c>
      <c r="D54" s="5"/>
      <c r="E54" s="5"/>
      <c r="F54" s="5"/>
    </row>
    <row r="55" spans="1:6" x14ac:dyDescent="0.25">
      <c r="A55" s="4" t="s">
        <v>150</v>
      </c>
      <c r="B55" s="5"/>
      <c r="C55" s="5">
        <v>360000</v>
      </c>
      <c r="D55" s="5"/>
      <c r="E55" s="5"/>
      <c r="F55" s="5"/>
    </row>
    <row r="56" spans="1:6" x14ac:dyDescent="0.25">
      <c r="A56" s="4" t="s">
        <v>149</v>
      </c>
      <c r="B56" s="5"/>
      <c r="C56" s="5">
        <v>360000</v>
      </c>
      <c r="D56" s="5"/>
      <c r="E56" s="5"/>
      <c r="F56" s="5"/>
    </row>
    <row r="57" spans="1:6" x14ac:dyDescent="0.25">
      <c r="A57" s="4" t="s">
        <v>28</v>
      </c>
      <c r="B57" s="5"/>
      <c r="C57" s="5"/>
      <c r="D57" s="5">
        <v>147280</v>
      </c>
      <c r="E57" s="5"/>
      <c r="F57" s="5"/>
    </row>
    <row r="58" spans="1:6" x14ac:dyDescent="0.25">
      <c r="A58" s="4" t="s">
        <v>29</v>
      </c>
      <c r="B58" s="5"/>
      <c r="C58" s="5"/>
      <c r="D58" s="5">
        <v>147280</v>
      </c>
      <c r="E58" s="5"/>
      <c r="F58" s="5"/>
    </row>
    <row r="59" spans="1:6" x14ac:dyDescent="0.25">
      <c r="A59" s="4" t="s">
        <v>153</v>
      </c>
      <c r="B59" s="5"/>
      <c r="C59" s="5"/>
      <c r="D59" s="5"/>
      <c r="E59" s="5">
        <v>450000</v>
      </c>
      <c r="F59" s="5"/>
    </row>
    <row r="60" spans="1:6" x14ac:dyDescent="0.25">
      <c r="A60" s="4" t="s">
        <v>71</v>
      </c>
      <c r="B60" s="5"/>
      <c r="C60" s="5"/>
      <c r="D60" s="5"/>
      <c r="E60" s="5">
        <v>450000</v>
      </c>
      <c r="F60" s="5"/>
    </row>
    <row r="61" spans="1:6" x14ac:dyDescent="0.25">
      <c r="A61" s="4" t="s">
        <v>282</v>
      </c>
      <c r="B61" s="5">
        <v>735000</v>
      </c>
      <c r="C61" s="5"/>
      <c r="D61" s="5"/>
      <c r="E61" s="5"/>
      <c r="F61" s="5"/>
    </row>
    <row r="62" spans="1:6" x14ac:dyDescent="0.25">
      <c r="A62" s="4" t="s">
        <v>149</v>
      </c>
      <c r="B62" s="5">
        <v>735000</v>
      </c>
      <c r="C62" s="5"/>
      <c r="D62" s="5"/>
      <c r="E62" s="5"/>
      <c r="F62" s="5"/>
    </row>
    <row r="63" spans="1:6" x14ac:dyDescent="0.25">
      <c r="A63" s="4" t="s">
        <v>289</v>
      </c>
      <c r="B63" s="5"/>
      <c r="C63" s="5">
        <v>605132</v>
      </c>
      <c r="D63" s="5"/>
      <c r="E63" s="5"/>
      <c r="F63" s="5"/>
    </row>
    <row r="64" spans="1:6" x14ac:dyDescent="0.25">
      <c r="A64" s="4" t="s">
        <v>149</v>
      </c>
      <c r="B64" s="5"/>
      <c r="C64" s="5">
        <v>605132</v>
      </c>
      <c r="D64" s="5"/>
      <c r="E64" s="5"/>
      <c r="F64" s="5"/>
    </row>
    <row r="65" spans="1:6" x14ac:dyDescent="0.25">
      <c r="A65" s="4" t="s">
        <v>356</v>
      </c>
      <c r="B65" s="5"/>
      <c r="C65" s="5">
        <v>30000</v>
      </c>
      <c r="D65" s="5"/>
      <c r="E65" s="5"/>
      <c r="F65" s="5"/>
    </row>
    <row r="66" spans="1:6" x14ac:dyDescent="0.25">
      <c r="A66" s="4" t="s">
        <v>149</v>
      </c>
      <c r="B66" s="5"/>
      <c r="C66" s="5">
        <v>30000</v>
      </c>
      <c r="D66" s="5"/>
      <c r="E66" s="5"/>
      <c r="F66" s="5"/>
    </row>
    <row r="67" spans="1:6" x14ac:dyDescent="0.25">
      <c r="A67" s="4" t="s">
        <v>357</v>
      </c>
      <c r="B67" s="5"/>
      <c r="C67" s="5">
        <v>117494</v>
      </c>
      <c r="D67" s="5"/>
      <c r="E67" s="5"/>
      <c r="F67" s="5"/>
    </row>
    <row r="68" spans="1:6" x14ac:dyDescent="0.25">
      <c r="A68" s="4" t="s">
        <v>149</v>
      </c>
      <c r="B68" s="5"/>
      <c r="C68" s="5">
        <v>117494</v>
      </c>
      <c r="D68" s="5"/>
      <c r="E68" s="5"/>
      <c r="F68" s="5"/>
    </row>
    <row r="69" spans="1:6" x14ac:dyDescent="0.25">
      <c r="A69" s="4">
        <v>2022</v>
      </c>
      <c r="B69" s="5">
        <v>735000</v>
      </c>
      <c r="C69" s="5">
        <v>5785027</v>
      </c>
      <c r="D69" s="5">
        <v>2120000</v>
      </c>
      <c r="E69" s="5"/>
      <c r="F69" s="5"/>
    </row>
    <row r="70" spans="1:6" x14ac:dyDescent="0.25">
      <c r="A70" s="4" t="s">
        <v>186</v>
      </c>
      <c r="B70" s="5"/>
      <c r="C70" s="5"/>
      <c r="D70" s="5"/>
      <c r="E70" s="5"/>
      <c r="F70" s="5"/>
    </row>
    <row r="71" spans="1:6" x14ac:dyDescent="0.25">
      <c r="A71" s="4" t="s">
        <v>184</v>
      </c>
      <c r="B71" s="5"/>
      <c r="C71" s="5"/>
      <c r="D71" s="5"/>
      <c r="E71" s="5"/>
      <c r="F71" s="5"/>
    </row>
    <row r="72" spans="1:6" x14ac:dyDescent="0.25">
      <c r="A72" s="4" t="s">
        <v>181</v>
      </c>
      <c r="B72" s="5"/>
      <c r="C72" s="5"/>
      <c r="D72" s="5"/>
      <c r="E72" s="5"/>
      <c r="F72" s="5"/>
    </row>
    <row r="73" spans="1:6" x14ac:dyDescent="0.25">
      <c r="A73" s="4" t="s">
        <v>194</v>
      </c>
      <c r="B73" s="5"/>
      <c r="C73" s="5"/>
      <c r="D73" s="5"/>
      <c r="E73" s="5"/>
      <c r="F73" s="5"/>
    </row>
    <row r="74" spans="1:6" x14ac:dyDescent="0.25">
      <c r="A74" s="4" t="s">
        <v>190</v>
      </c>
      <c r="B74" s="5"/>
      <c r="C74" s="5"/>
      <c r="D74" s="5"/>
      <c r="E74" s="5"/>
      <c r="F74" s="5"/>
    </row>
    <row r="75" spans="1:6" x14ac:dyDescent="0.25">
      <c r="A75" s="4" t="s">
        <v>116</v>
      </c>
      <c r="B75" s="5"/>
      <c r="C75" s="5"/>
      <c r="D75" s="5"/>
      <c r="E75" s="5"/>
      <c r="F75" s="5"/>
    </row>
    <row r="76" spans="1:6" x14ac:dyDescent="0.25">
      <c r="A76" s="4" t="s">
        <v>218</v>
      </c>
      <c r="B76" s="5"/>
      <c r="C76" s="5"/>
      <c r="D76" s="5"/>
      <c r="E76" s="5"/>
      <c r="F76" s="5"/>
    </row>
    <row r="77" spans="1:6" x14ac:dyDescent="0.25">
      <c r="A77" s="4" t="s">
        <v>184</v>
      </c>
      <c r="B77" s="5"/>
      <c r="C77" s="5"/>
      <c r="D77" s="5"/>
      <c r="E77" s="5"/>
      <c r="F77" s="5"/>
    </row>
    <row r="78" spans="1:6" x14ac:dyDescent="0.25">
      <c r="A78" s="4" t="s">
        <v>193</v>
      </c>
      <c r="B78" s="5"/>
      <c r="C78" s="5"/>
      <c r="D78" s="5"/>
      <c r="E78" s="5"/>
      <c r="F78" s="5"/>
    </row>
    <row r="79" spans="1:6" x14ac:dyDescent="0.25">
      <c r="A79" s="4" t="s">
        <v>117</v>
      </c>
      <c r="B79" s="5"/>
      <c r="C79" s="5"/>
      <c r="D79" s="5"/>
      <c r="E79" s="5"/>
      <c r="F79" s="5"/>
    </row>
    <row r="80" spans="1:6" x14ac:dyDescent="0.25">
      <c r="A80" s="4" t="s">
        <v>187</v>
      </c>
      <c r="B80" s="5"/>
      <c r="C80" s="5"/>
      <c r="D80" s="5"/>
      <c r="E80" s="5"/>
      <c r="F80" s="5"/>
    </row>
    <row r="81" spans="1:6" x14ac:dyDescent="0.25">
      <c r="A81" s="4" t="s">
        <v>184</v>
      </c>
      <c r="B81" s="5"/>
      <c r="C81" s="5"/>
      <c r="D81" s="5"/>
      <c r="E81" s="5"/>
      <c r="F81" s="5"/>
    </row>
    <row r="82" spans="1:6" x14ac:dyDescent="0.25">
      <c r="A82" s="4" t="s">
        <v>172</v>
      </c>
      <c r="B82" s="5"/>
      <c r="C82" s="5"/>
      <c r="D82" s="5"/>
      <c r="E82" s="5"/>
      <c r="F82" s="5"/>
    </row>
    <row r="83" spans="1:6" x14ac:dyDescent="0.25">
      <c r="A83" s="4" t="s">
        <v>171</v>
      </c>
      <c r="B83" s="5"/>
      <c r="C83" s="5"/>
      <c r="D83" s="5"/>
      <c r="E83" s="5"/>
      <c r="F83" s="5"/>
    </row>
    <row r="84" spans="1:6" x14ac:dyDescent="0.25">
      <c r="A84" s="4" t="s">
        <v>191</v>
      </c>
      <c r="B84" s="5"/>
      <c r="C84" s="5"/>
      <c r="D84" s="5"/>
      <c r="E84" s="5"/>
      <c r="F84" s="5"/>
    </row>
    <row r="85" spans="1:6" x14ac:dyDescent="0.25">
      <c r="A85" s="4" t="s">
        <v>115</v>
      </c>
      <c r="B85" s="5"/>
      <c r="C85" s="5"/>
      <c r="D85" s="5"/>
      <c r="E85" s="5"/>
      <c r="F85" s="5"/>
    </row>
    <row r="86" spans="1:6" x14ac:dyDescent="0.25">
      <c r="A86" s="4" t="s">
        <v>195</v>
      </c>
      <c r="B86" s="5"/>
      <c r="C86" s="5">
        <v>1634252</v>
      </c>
      <c r="D86" s="5"/>
      <c r="E86" s="5"/>
      <c r="F86" s="5"/>
    </row>
    <row r="87" spans="1:6" x14ac:dyDescent="0.25">
      <c r="A87" s="4" t="s">
        <v>118</v>
      </c>
      <c r="B87" s="5"/>
      <c r="C87" s="5">
        <v>1634252</v>
      </c>
      <c r="D87" s="5"/>
      <c r="E87" s="5"/>
      <c r="F87" s="5"/>
    </row>
    <row r="88" spans="1:6" x14ac:dyDescent="0.25">
      <c r="A88" s="4" t="s">
        <v>178</v>
      </c>
      <c r="B88" s="5"/>
      <c r="C88" s="5">
        <v>1102500</v>
      </c>
      <c r="D88" s="5"/>
      <c r="E88" s="5"/>
      <c r="F88" s="5"/>
    </row>
    <row r="89" spans="1:6" x14ac:dyDescent="0.25">
      <c r="A89" s="4" t="s">
        <v>194</v>
      </c>
      <c r="B89" s="5"/>
      <c r="C89" s="5">
        <v>1102500</v>
      </c>
      <c r="D89" s="5"/>
      <c r="E89" s="5"/>
      <c r="F89" s="5"/>
    </row>
    <row r="90" spans="1:6" x14ac:dyDescent="0.25">
      <c r="A90" s="4" t="s">
        <v>34</v>
      </c>
      <c r="B90" s="5"/>
      <c r="C90" s="5">
        <v>1300000</v>
      </c>
      <c r="D90" s="5"/>
      <c r="E90" s="5"/>
      <c r="F90" s="5"/>
    </row>
    <row r="91" spans="1:6" x14ac:dyDescent="0.25">
      <c r="A91" s="4" t="s">
        <v>35</v>
      </c>
      <c r="B91" s="5"/>
      <c r="C91" s="5">
        <v>1300000</v>
      </c>
      <c r="D91" s="5"/>
      <c r="E91" s="5"/>
      <c r="F91" s="5"/>
    </row>
    <row r="92" spans="1:6" x14ac:dyDescent="0.25">
      <c r="A92" s="4" t="s">
        <v>26</v>
      </c>
      <c r="B92" s="5"/>
      <c r="C92" s="5"/>
      <c r="D92" s="5">
        <v>400000</v>
      </c>
      <c r="E92" s="5"/>
      <c r="F92" s="5"/>
    </row>
    <row r="93" spans="1:6" x14ac:dyDescent="0.25">
      <c r="A93" s="4" t="s">
        <v>44</v>
      </c>
      <c r="B93" s="5"/>
      <c r="C93" s="5"/>
      <c r="D93" s="5">
        <v>400000</v>
      </c>
      <c r="E93" s="5"/>
      <c r="F93" s="5"/>
    </row>
    <row r="94" spans="1:6" x14ac:dyDescent="0.25">
      <c r="A94" s="4" t="s">
        <v>219</v>
      </c>
      <c r="B94" s="5"/>
      <c r="C94" s="5"/>
      <c r="D94" s="5">
        <v>1720000</v>
      </c>
      <c r="E94" s="5"/>
      <c r="F94" s="5"/>
    </row>
    <row r="95" spans="1:6" x14ac:dyDescent="0.25">
      <c r="A95" s="4" t="s">
        <v>184</v>
      </c>
      <c r="B95" s="5"/>
      <c r="C95" s="5"/>
      <c r="D95" s="5">
        <v>1720000</v>
      </c>
      <c r="E95" s="5"/>
      <c r="F95" s="5"/>
    </row>
    <row r="96" spans="1:6" x14ac:dyDescent="0.25">
      <c r="A96" s="4" t="s">
        <v>87</v>
      </c>
      <c r="B96" s="5"/>
      <c r="C96" s="5">
        <v>1633664</v>
      </c>
      <c r="D96" s="5"/>
      <c r="E96" s="5"/>
      <c r="F96" s="5"/>
    </row>
    <row r="97" spans="1:6" x14ac:dyDescent="0.25">
      <c r="A97" s="4" t="s">
        <v>169</v>
      </c>
      <c r="B97" s="5"/>
      <c r="C97" s="5">
        <v>1633664</v>
      </c>
      <c r="D97" s="5"/>
      <c r="E97" s="5"/>
      <c r="F97" s="5"/>
    </row>
    <row r="98" spans="1:6" x14ac:dyDescent="0.25">
      <c r="A98" s="4" t="s">
        <v>165</v>
      </c>
      <c r="B98" s="5"/>
      <c r="C98" s="5">
        <v>148124</v>
      </c>
      <c r="D98" s="5"/>
      <c r="E98" s="5"/>
      <c r="F98" s="5"/>
    </row>
    <row r="99" spans="1:6" x14ac:dyDescent="0.25">
      <c r="A99" s="4" t="s">
        <v>169</v>
      </c>
      <c r="B99" s="5"/>
      <c r="C99" s="5">
        <v>148124</v>
      </c>
      <c r="D99" s="5"/>
      <c r="E99" s="5"/>
      <c r="F99" s="5"/>
    </row>
    <row r="100" spans="1:6" x14ac:dyDescent="0.25">
      <c r="A100" s="4" t="s">
        <v>166</v>
      </c>
      <c r="B100" s="5"/>
      <c r="C100" s="5">
        <v>111175</v>
      </c>
      <c r="D100" s="5"/>
      <c r="E100" s="5"/>
      <c r="F100" s="5"/>
    </row>
    <row r="101" spans="1:6" x14ac:dyDescent="0.25">
      <c r="A101" s="4" t="s">
        <v>169</v>
      </c>
      <c r="B101" s="5"/>
      <c r="C101" s="5">
        <v>111175</v>
      </c>
      <c r="D101" s="5"/>
      <c r="E101" s="5"/>
      <c r="F101" s="5"/>
    </row>
    <row r="102" spans="1:6" x14ac:dyDescent="0.25">
      <c r="A102" s="4" t="s">
        <v>167</v>
      </c>
      <c r="B102" s="5"/>
      <c r="C102" s="5"/>
      <c r="D102" s="5"/>
      <c r="E102" s="5"/>
      <c r="F102" s="5"/>
    </row>
    <row r="103" spans="1:6" x14ac:dyDescent="0.25">
      <c r="A103" s="4" t="s">
        <v>33</v>
      </c>
      <c r="B103" s="5"/>
      <c r="C103" s="5"/>
      <c r="D103" s="5"/>
      <c r="E103" s="5"/>
      <c r="F103" s="5"/>
    </row>
    <row r="104" spans="1:6" x14ac:dyDescent="0.25">
      <c r="A104" s="4" t="s">
        <v>175</v>
      </c>
      <c r="B104" s="5"/>
      <c r="C104" s="5">
        <v>-788379</v>
      </c>
      <c r="D104" s="5"/>
      <c r="E104" s="5"/>
      <c r="F104" s="5"/>
    </row>
    <row r="105" spans="1:6" x14ac:dyDescent="0.25">
      <c r="A105" s="4" t="s">
        <v>89</v>
      </c>
      <c r="B105" s="5"/>
      <c r="C105" s="5">
        <v>-788379</v>
      </c>
      <c r="D105" s="5"/>
      <c r="E105" s="5"/>
      <c r="F105" s="5"/>
    </row>
    <row r="106" spans="1:6" x14ac:dyDescent="0.25">
      <c r="A106" s="4" t="s">
        <v>282</v>
      </c>
      <c r="B106" s="5">
        <v>735000</v>
      </c>
      <c r="C106" s="5"/>
      <c r="D106" s="5"/>
      <c r="E106" s="5"/>
      <c r="F106" s="5"/>
    </row>
    <row r="107" spans="1:6" x14ac:dyDescent="0.25">
      <c r="A107" s="4" t="s">
        <v>169</v>
      </c>
      <c r="B107" s="5">
        <v>735000</v>
      </c>
      <c r="C107" s="5"/>
      <c r="D107" s="5"/>
      <c r="E107" s="5"/>
      <c r="F107" s="5"/>
    </row>
    <row r="108" spans="1:6" x14ac:dyDescent="0.25">
      <c r="A108" s="4" t="s">
        <v>289</v>
      </c>
      <c r="B108" s="5"/>
      <c r="C108" s="5">
        <v>643691</v>
      </c>
      <c r="D108" s="5"/>
      <c r="E108" s="5"/>
      <c r="F108" s="5"/>
    </row>
    <row r="109" spans="1:6" x14ac:dyDescent="0.25">
      <c r="A109" s="4" t="s">
        <v>169</v>
      </c>
      <c r="B109" s="5"/>
      <c r="C109" s="5">
        <v>643691</v>
      </c>
      <c r="D109" s="5"/>
      <c r="E109" s="5"/>
      <c r="F109" s="5"/>
    </row>
    <row r="110" spans="1:6" x14ac:dyDescent="0.25">
      <c r="A110" s="39" t="s">
        <v>418</v>
      </c>
      <c r="B110" s="5"/>
      <c r="C110" s="5"/>
      <c r="D110" s="5"/>
      <c r="E110" s="5"/>
      <c r="F110" s="5"/>
    </row>
    <row r="111" spans="1:6" x14ac:dyDescent="0.25">
      <c r="A111" s="40" t="s">
        <v>194</v>
      </c>
      <c r="B111" s="5"/>
      <c r="C111" s="5"/>
      <c r="D111" s="5"/>
      <c r="E111" s="5"/>
      <c r="F111" s="5"/>
    </row>
    <row r="112" spans="1:6" x14ac:dyDescent="0.25">
      <c r="A112" s="4">
        <v>2023</v>
      </c>
      <c r="B112" s="5">
        <v>2222007.48</v>
      </c>
      <c r="C112" s="5">
        <v>15273728.73</v>
      </c>
      <c r="D112" s="5"/>
      <c r="E112" s="5"/>
      <c r="F112" s="5"/>
    </row>
    <row r="113" spans="1:6" x14ac:dyDescent="0.25">
      <c r="A113" s="4" t="s">
        <v>259</v>
      </c>
      <c r="B113" s="5"/>
      <c r="C113" s="5"/>
      <c r="D113" s="5"/>
      <c r="E113" s="5"/>
      <c r="F113" s="5"/>
    </row>
    <row r="114" spans="1:6" x14ac:dyDescent="0.25">
      <c r="A114" s="4" t="s">
        <v>258</v>
      </c>
      <c r="B114" s="5"/>
      <c r="C114" s="5"/>
      <c r="D114" s="5"/>
      <c r="E114" s="5"/>
      <c r="F114" s="5"/>
    </row>
    <row r="115" spans="1:6" x14ac:dyDescent="0.25">
      <c r="A115" s="4" t="s">
        <v>197</v>
      </c>
      <c r="B115" s="5"/>
      <c r="C115" s="5">
        <v>326000</v>
      </c>
      <c r="D115" s="5"/>
      <c r="E115" s="5"/>
      <c r="F115" s="5"/>
    </row>
    <row r="116" spans="1:6" x14ac:dyDescent="0.25">
      <c r="A116" s="4" t="s">
        <v>122</v>
      </c>
      <c r="B116" s="5"/>
      <c r="C116" s="5">
        <v>326000</v>
      </c>
      <c r="D116" s="5"/>
      <c r="E116" s="5"/>
      <c r="F116" s="5"/>
    </row>
    <row r="117" spans="1:6" x14ac:dyDescent="0.25">
      <c r="A117" s="4" t="s">
        <v>213</v>
      </c>
      <c r="B117" s="5"/>
      <c r="C117" s="5">
        <v>2003891.73</v>
      </c>
      <c r="D117" s="5"/>
      <c r="E117" s="5"/>
      <c r="F117" s="5"/>
    </row>
    <row r="118" spans="1:6" x14ac:dyDescent="0.25">
      <c r="A118" s="4" t="s">
        <v>207</v>
      </c>
      <c r="B118" s="5"/>
      <c r="C118" s="5">
        <v>2003891.73</v>
      </c>
      <c r="D118" s="5"/>
      <c r="E118" s="5"/>
      <c r="F118" s="5"/>
    </row>
    <row r="119" spans="1:6" ht="30" x14ac:dyDescent="0.25">
      <c r="A119" s="4" t="s">
        <v>200</v>
      </c>
      <c r="B119" s="5"/>
      <c r="C119" s="5">
        <v>1330000</v>
      </c>
      <c r="D119" s="5"/>
      <c r="E119" s="5"/>
      <c r="F119" s="5"/>
    </row>
    <row r="120" spans="1:6" x14ac:dyDescent="0.25">
      <c r="A120" s="4" t="s">
        <v>206</v>
      </c>
      <c r="B120" s="5"/>
      <c r="C120" s="5">
        <v>1330000</v>
      </c>
      <c r="D120" s="5"/>
      <c r="E120" s="5"/>
      <c r="F120" s="5"/>
    </row>
    <row r="121" spans="1:6" x14ac:dyDescent="0.25">
      <c r="A121" s="4" t="s">
        <v>201</v>
      </c>
      <c r="B121" s="5"/>
      <c r="C121" s="5">
        <v>400000</v>
      </c>
      <c r="D121" s="5"/>
      <c r="E121" s="5"/>
      <c r="F121" s="5"/>
    </row>
    <row r="122" spans="1:6" x14ac:dyDescent="0.25">
      <c r="A122" s="4" t="s">
        <v>206</v>
      </c>
      <c r="B122" s="5"/>
      <c r="C122" s="5">
        <v>400000</v>
      </c>
      <c r="D122" s="5"/>
      <c r="E122" s="5"/>
      <c r="F122" s="5"/>
    </row>
    <row r="123" spans="1:6" x14ac:dyDescent="0.25">
      <c r="A123" s="4" t="s">
        <v>203</v>
      </c>
      <c r="B123" s="5"/>
      <c r="C123" s="5">
        <v>700000</v>
      </c>
      <c r="D123" s="5"/>
      <c r="E123" s="5"/>
      <c r="F123" s="5"/>
    </row>
    <row r="124" spans="1:6" x14ac:dyDescent="0.25">
      <c r="A124" s="4" t="s">
        <v>206</v>
      </c>
      <c r="B124" s="5"/>
      <c r="C124" s="5">
        <v>700000</v>
      </c>
      <c r="D124" s="5"/>
      <c r="E124" s="5"/>
      <c r="F124" s="5"/>
    </row>
    <row r="125" spans="1:6" x14ac:dyDescent="0.25">
      <c r="A125" s="4" t="s">
        <v>209</v>
      </c>
      <c r="B125" s="5"/>
      <c r="C125" s="5">
        <v>200000</v>
      </c>
      <c r="D125" s="5"/>
      <c r="E125" s="5"/>
      <c r="F125" s="5"/>
    </row>
    <row r="126" spans="1:6" x14ac:dyDescent="0.25">
      <c r="A126" s="4" t="s">
        <v>207</v>
      </c>
      <c r="B126" s="5"/>
      <c r="C126" s="5">
        <v>200000</v>
      </c>
      <c r="D126" s="5"/>
      <c r="E126" s="5"/>
      <c r="F126" s="5"/>
    </row>
    <row r="127" spans="1:6" x14ac:dyDescent="0.25">
      <c r="A127" s="4" t="s">
        <v>208</v>
      </c>
      <c r="B127" s="5"/>
      <c r="C127" s="5">
        <v>25000</v>
      </c>
      <c r="D127" s="5"/>
      <c r="E127" s="5"/>
      <c r="F127" s="5"/>
    </row>
    <row r="128" spans="1:6" x14ac:dyDescent="0.25">
      <c r="A128" s="4" t="s">
        <v>207</v>
      </c>
      <c r="B128" s="5"/>
      <c r="C128" s="5">
        <v>25000</v>
      </c>
      <c r="D128" s="5"/>
      <c r="E128" s="5"/>
      <c r="F128" s="5"/>
    </row>
    <row r="129" spans="1:6" x14ac:dyDescent="0.25">
      <c r="A129" s="4" t="s">
        <v>204</v>
      </c>
      <c r="B129" s="5">
        <v>129435</v>
      </c>
      <c r="C129" s="5"/>
      <c r="D129" s="5"/>
      <c r="E129" s="5"/>
      <c r="F129" s="5"/>
    </row>
    <row r="130" spans="1:6" x14ac:dyDescent="0.25">
      <c r="A130" s="4" t="s">
        <v>206</v>
      </c>
      <c r="B130" s="5">
        <v>129435</v>
      </c>
      <c r="C130" s="5"/>
      <c r="D130" s="5"/>
      <c r="E130" s="5"/>
      <c r="F130" s="5"/>
    </row>
    <row r="131" spans="1:6" x14ac:dyDescent="0.25">
      <c r="A131" s="4" t="s">
        <v>216</v>
      </c>
      <c r="B131" s="5"/>
      <c r="C131" s="5">
        <v>1150000</v>
      </c>
      <c r="D131" s="5"/>
      <c r="E131" s="5"/>
      <c r="F131" s="5"/>
    </row>
    <row r="132" spans="1:6" x14ac:dyDescent="0.25">
      <c r="A132" s="4" t="s">
        <v>214</v>
      </c>
      <c r="B132" s="5"/>
      <c r="C132" s="5">
        <v>1150000</v>
      </c>
      <c r="D132" s="5"/>
      <c r="E132" s="5"/>
      <c r="F132" s="5"/>
    </row>
    <row r="133" spans="1:6" x14ac:dyDescent="0.25">
      <c r="A133" s="4" t="s">
        <v>205</v>
      </c>
      <c r="B133" s="5">
        <v>730000</v>
      </c>
      <c r="C133" s="5"/>
      <c r="D133" s="5"/>
      <c r="E133" s="5"/>
      <c r="F133" s="5"/>
    </row>
    <row r="134" spans="1:6" x14ac:dyDescent="0.25">
      <c r="A134" s="4" t="s">
        <v>206</v>
      </c>
      <c r="B134" s="5">
        <v>730000</v>
      </c>
      <c r="C134" s="5"/>
      <c r="D134" s="5"/>
      <c r="E134" s="5"/>
      <c r="F134" s="5"/>
    </row>
    <row r="135" spans="1:6" x14ac:dyDescent="0.25">
      <c r="A135" s="4" t="s">
        <v>199</v>
      </c>
      <c r="B135" s="5"/>
      <c r="C135" s="5">
        <v>445000</v>
      </c>
      <c r="D135" s="5"/>
      <c r="E135" s="5"/>
      <c r="F135" s="5"/>
    </row>
    <row r="136" spans="1:6" x14ac:dyDescent="0.25">
      <c r="A136" s="4" t="s">
        <v>206</v>
      </c>
      <c r="B136" s="5"/>
      <c r="C136" s="5">
        <v>445000</v>
      </c>
      <c r="D136" s="5"/>
      <c r="E136" s="5"/>
      <c r="F136" s="5"/>
    </row>
    <row r="137" spans="1:6" x14ac:dyDescent="0.25">
      <c r="A137" s="4" t="s">
        <v>211</v>
      </c>
      <c r="B137" s="5"/>
      <c r="C137" s="5">
        <v>628600</v>
      </c>
      <c r="D137" s="5"/>
      <c r="E137" s="5"/>
      <c r="F137" s="5"/>
    </row>
    <row r="138" spans="1:6" x14ac:dyDescent="0.25">
      <c r="A138" s="4" t="s">
        <v>207</v>
      </c>
      <c r="B138" s="5"/>
      <c r="C138" s="5">
        <v>628600</v>
      </c>
      <c r="D138" s="5"/>
      <c r="E138" s="5"/>
      <c r="F138" s="5"/>
    </row>
    <row r="139" spans="1:6" x14ac:dyDescent="0.25">
      <c r="A139" s="4" t="s">
        <v>210</v>
      </c>
      <c r="B139" s="5"/>
      <c r="C139" s="5">
        <v>797922</v>
      </c>
      <c r="D139" s="5"/>
      <c r="E139" s="5"/>
      <c r="F139" s="5"/>
    </row>
    <row r="140" spans="1:6" x14ac:dyDescent="0.25">
      <c r="A140" s="4" t="s">
        <v>207</v>
      </c>
      <c r="B140" s="5"/>
      <c r="C140" s="5">
        <v>797922</v>
      </c>
      <c r="D140" s="5"/>
      <c r="E140" s="5"/>
      <c r="F140" s="5"/>
    </row>
    <row r="141" spans="1:6" x14ac:dyDescent="0.25">
      <c r="A141" s="4" t="s">
        <v>212</v>
      </c>
      <c r="B141" s="5"/>
      <c r="C141" s="5">
        <v>1323789</v>
      </c>
      <c r="D141" s="5"/>
      <c r="E141" s="5"/>
      <c r="F141" s="5"/>
    </row>
    <row r="142" spans="1:6" x14ac:dyDescent="0.25">
      <c r="A142" s="4" t="s">
        <v>207</v>
      </c>
      <c r="B142" s="5"/>
      <c r="C142" s="5">
        <v>1323789</v>
      </c>
      <c r="D142" s="5"/>
      <c r="E142" s="5"/>
      <c r="F142" s="5"/>
    </row>
    <row r="143" spans="1:6" ht="30" x14ac:dyDescent="0.25">
      <c r="A143" s="4" t="s">
        <v>202</v>
      </c>
      <c r="B143" s="5"/>
      <c r="C143" s="5">
        <v>550000</v>
      </c>
      <c r="D143" s="5"/>
      <c r="E143" s="5"/>
      <c r="F143" s="5"/>
    </row>
    <row r="144" spans="1:6" x14ac:dyDescent="0.25">
      <c r="A144" s="4" t="s">
        <v>206</v>
      </c>
      <c r="B144" s="5"/>
      <c r="C144" s="5">
        <v>550000</v>
      </c>
      <c r="D144" s="5"/>
      <c r="E144" s="5"/>
      <c r="F144" s="5"/>
    </row>
    <row r="145" spans="1:6" x14ac:dyDescent="0.25">
      <c r="A145" s="4" t="s">
        <v>282</v>
      </c>
      <c r="B145" s="5">
        <v>735000</v>
      </c>
      <c r="C145" s="5"/>
      <c r="D145" s="5"/>
      <c r="E145" s="5"/>
      <c r="F145" s="5"/>
    </row>
    <row r="146" spans="1:6" x14ac:dyDescent="0.25">
      <c r="A146" s="4" t="s">
        <v>206</v>
      </c>
      <c r="B146" s="5">
        <v>735000</v>
      </c>
      <c r="C146" s="5"/>
      <c r="D146" s="5"/>
      <c r="E146" s="5"/>
      <c r="F146" s="5"/>
    </row>
    <row r="147" spans="1:6" x14ac:dyDescent="0.25">
      <c r="A147" s="4" t="s">
        <v>289</v>
      </c>
      <c r="B147" s="5"/>
      <c r="C147" s="5">
        <v>634290</v>
      </c>
      <c r="D147" s="5"/>
      <c r="E147" s="5"/>
      <c r="F147" s="5"/>
    </row>
    <row r="148" spans="1:6" x14ac:dyDescent="0.25">
      <c r="A148" s="4" t="s">
        <v>206</v>
      </c>
      <c r="B148" s="5"/>
      <c r="C148" s="5">
        <v>634290</v>
      </c>
      <c r="D148" s="5"/>
      <c r="E148" s="5"/>
      <c r="F148" s="5"/>
    </row>
    <row r="149" spans="1:6" x14ac:dyDescent="0.25">
      <c r="A149" s="4" t="s">
        <v>336</v>
      </c>
      <c r="B149" s="5"/>
      <c r="C149" s="5">
        <v>225000</v>
      </c>
      <c r="D149" s="5"/>
      <c r="E149" s="5"/>
      <c r="F149" s="5"/>
    </row>
    <row r="150" spans="1:6" x14ac:dyDescent="0.25">
      <c r="A150" s="4" t="s">
        <v>122</v>
      </c>
      <c r="B150" s="5"/>
      <c r="C150" s="5">
        <v>225000</v>
      </c>
      <c r="D150" s="5"/>
      <c r="E150" s="5"/>
      <c r="F150" s="5"/>
    </row>
    <row r="151" spans="1:6" x14ac:dyDescent="0.25">
      <c r="A151" s="4" t="s">
        <v>308</v>
      </c>
      <c r="B151" s="5"/>
      <c r="C151" s="5">
        <v>330000</v>
      </c>
      <c r="D151" s="5"/>
      <c r="E151" s="5"/>
      <c r="F151" s="5"/>
    </row>
    <row r="152" spans="1:6" x14ac:dyDescent="0.25">
      <c r="A152" s="4" t="s">
        <v>122</v>
      </c>
      <c r="B152" s="5"/>
      <c r="C152" s="5">
        <v>330000</v>
      </c>
      <c r="D152" s="5"/>
      <c r="E152" s="5"/>
      <c r="F152" s="5"/>
    </row>
    <row r="153" spans="1:6" x14ac:dyDescent="0.25">
      <c r="A153" s="4" t="s">
        <v>309</v>
      </c>
      <c r="B153" s="5"/>
      <c r="C153" s="5">
        <v>500000</v>
      </c>
      <c r="D153" s="5"/>
      <c r="E153" s="5"/>
      <c r="F153" s="5"/>
    </row>
    <row r="154" spans="1:6" x14ac:dyDescent="0.25">
      <c r="A154" s="4" t="s">
        <v>122</v>
      </c>
      <c r="B154" s="5"/>
      <c r="C154" s="5">
        <v>500000</v>
      </c>
      <c r="D154" s="5"/>
      <c r="E154" s="5"/>
      <c r="F154" s="5"/>
    </row>
    <row r="155" spans="1:6" x14ac:dyDescent="0.25">
      <c r="A155" s="4" t="s">
        <v>297</v>
      </c>
      <c r="B155" s="5"/>
      <c r="C155" s="5"/>
      <c r="D155" s="5"/>
      <c r="E155" s="5"/>
      <c r="F155" s="5"/>
    </row>
    <row r="156" spans="1:6" x14ac:dyDescent="0.25">
      <c r="A156" s="4" t="s">
        <v>298</v>
      </c>
      <c r="B156" s="5"/>
      <c r="C156" s="5"/>
      <c r="D156" s="5"/>
      <c r="E156" s="5"/>
      <c r="F156" s="5"/>
    </row>
    <row r="157" spans="1:6" x14ac:dyDescent="0.25">
      <c r="A157" s="4" t="s">
        <v>313</v>
      </c>
      <c r="B157" s="5"/>
      <c r="C157" s="5"/>
      <c r="D157" s="5"/>
      <c r="E157" s="5"/>
      <c r="F157" s="5"/>
    </row>
    <row r="158" spans="1:6" x14ac:dyDescent="0.25">
      <c r="A158" s="4" t="s">
        <v>299</v>
      </c>
      <c r="B158" s="5"/>
      <c r="C158" s="5"/>
      <c r="D158" s="5"/>
      <c r="E158" s="5"/>
      <c r="F158" s="5"/>
    </row>
    <row r="159" spans="1:6" x14ac:dyDescent="0.25">
      <c r="A159" s="4" t="s">
        <v>384</v>
      </c>
      <c r="B159" s="5"/>
      <c r="C159" s="5">
        <v>679079</v>
      </c>
      <c r="D159" s="5"/>
      <c r="E159" s="5"/>
      <c r="F159" s="5"/>
    </row>
    <row r="160" spans="1:6" x14ac:dyDescent="0.25">
      <c r="A160" s="4" t="s">
        <v>206</v>
      </c>
      <c r="B160" s="5"/>
      <c r="C160" s="5">
        <v>679079</v>
      </c>
      <c r="D160" s="5"/>
      <c r="E160" s="5"/>
      <c r="F160" s="5"/>
    </row>
    <row r="161" spans="1:6" x14ac:dyDescent="0.25">
      <c r="A161" s="4" t="s">
        <v>381</v>
      </c>
      <c r="B161" s="5"/>
      <c r="C161" s="5">
        <v>250000</v>
      </c>
      <c r="D161" s="5"/>
      <c r="E161" s="5"/>
      <c r="F161" s="5"/>
    </row>
    <row r="162" spans="1:6" x14ac:dyDescent="0.25">
      <c r="A162" s="4" t="s">
        <v>382</v>
      </c>
      <c r="B162" s="5"/>
      <c r="C162" s="5">
        <v>250000</v>
      </c>
      <c r="D162" s="5"/>
      <c r="E162" s="5"/>
      <c r="F162" s="5"/>
    </row>
    <row r="163" spans="1:6" x14ac:dyDescent="0.25">
      <c r="A163" s="4" t="s">
        <v>394</v>
      </c>
      <c r="B163" s="5"/>
      <c r="C163" s="5"/>
      <c r="D163" s="5"/>
      <c r="E163" s="5"/>
      <c r="F163" s="5"/>
    </row>
    <row r="164" spans="1:6" x14ac:dyDescent="0.25">
      <c r="A164" s="4" t="s">
        <v>389</v>
      </c>
      <c r="B164" s="5"/>
      <c r="C164" s="5"/>
      <c r="D164" s="5"/>
      <c r="E164" s="5"/>
      <c r="F164" s="5"/>
    </row>
    <row r="165" spans="1:6" x14ac:dyDescent="0.25">
      <c r="A165" s="4" t="s">
        <v>393</v>
      </c>
      <c r="B165" s="5"/>
      <c r="C165" s="5"/>
      <c r="D165" s="5"/>
      <c r="E165" s="5"/>
      <c r="F165" s="5"/>
    </row>
    <row r="166" spans="1:6" x14ac:dyDescent="0.25">
      <c r="A166" s="4" t="s">
        <v>389</v>
      </c>
      <c r="B166" s="5"/>
      <c r="C166" s="5"/>
      <c r="D166" s="5"/>
      <c r="E166" s="5"/>
      <c r="F166" s="5"/>
    </row>
    <row r="167" spans="1:6" x14ac:dyDescent="0.25">
      <c r="A167" s="4" t="s">
        <v>392</v>
      </c>
      <c r="B167" s="5"/>
      <c r="C167" s="5"/>
      <c r="D167" s="5"/>
      <c r="E167" s="5"/>
      <c r="F167" s="5"/>
    </row>
    <row r="168" spans="1:6" x14ac:dyDescent="0.25">
      <c r="A168" s="4" t="s">
        <v>389</v>
      </c>
      <c r="B168" s="5"/>
      <c r="C168" s="5"/>
      <c r="D168" s="5"/>
      <c r="E168" s="5"/>
      <c r="F168" s="5"/>
    </row>
    <row r="169" spans="1:6" x14ac:dyDescent="0.25">
      <c r="A169" s="39" t="s">
        <v>398</v>
      </c>
      <c r="B169" s="5"/>
      <c r="C169" s="5"/>
      <c r="D169" s="5"/>
      <c r="E169" s="5"/>
      <c r="F169" s="5"/>
    </row>
    <row r="170" spans="1:6" x14ac:dyDescent="0.25">
      <c r="A170" s="40" t="s">
        <v>396</v>
      </c>
      <c r="B170" s="5"/>
      <c r="C170" s="5"/>
      <c r="D170" s="5"/>
      <c r="E170" s="5"/>
      <c r="F170" s="5"/>
    </row>
    <row r="171" spans="1:6" x14ac:dyDescent="0.25">
      <c r="A171" s="39" t="s">
        <v>404</v>
      </c>
      <c r="B171" s="5"/>
      <c r="C171" s="5"/>
      <c r="D171" s="5"/>
      <c r="E171" s="5"/>
      <c r="F171" s="5"/>
    </row>
    <row r="172" spans="1:6" x14ac:dyDescent="0.25">
      <c r="A172" s="40" t="s">
        <v>401</v>
      </c>
      <c r="B172" s="5"/>
      <c r="C172" s="5"/>
      <c r="D172" s="5"/>
      <c r="E172" s="5"/>
      <c r="F172" s="5"/>
    </row>
    <row r="173" spans="1:6" x14ac:dyDescent="0.25">
      <c r="A173" s="39" t="s">
        <v>403</v>
      </c>
      <c r="B173" s="5"/>
      <c r="C173" s="5"/>
      <c r="D173" s="5"/>
      <c r="E173" s="5"/>
      <c r="F173" s="5"/>
    </row>
    <row r="174" spans="1:6" x14ac:dyDescent="0.25">
      <c r="A174" s="40" t="s">
        <v>401</v>
      </c>
      <c r="B174" s="5"/>
      <c r="C174" s="5"/>
      <c r="D174" s="5"/>
      <c r="E174" s="5"/>
      <c r="F174" s="5"/>
    </row>
    <row r="175" spans="1:6" x14ac:dyDescent="0.25">
      <c r="A175" s="39" t="s">
        <v>399</v>
      </c>
      <c r="B175" s="5"/>
      <c r="C175" s="5"/>
      <c r="D175" s="5"/>
      <c r="E175" s="5"/>
      <c r="F175" s="5"/>
    </row>
    <row r="176" spans="1:6" x14ac:dyDescent="0.25">
      <c r="A176" s="40" t="s">
        <v>400</v>
      </c>
      <c r="B176" s="5"/>
      <c r="C176" s="5"/>
      <c r="D176" s="5"/>
      <c r="E176" s="5"/>
      <c r="F176" s="5"/>
    </row>
    <row r="177" spans="1:6" x14ac:dyDescent="0.25">
      <c r="A177" s="39" t="s">
        <v>457</v>
      </c>
      <c r="B177" s="5"/>
      <c r="C177" s="5">
        <v>432729</v>
      </c>
      <c r="D177" s="5"/>
      <c r="E177" s="5"/>
      <c r="F177" s="5"/>
    </row>
    <row r="178" spans="1:6" x14ac:dyDescent="0.25">
      <c r="A178" s="40" t="s">
        <v>420</v>
      </c>
      <c r="B178" s="5"/>
      <c r="C178" s="5">
        <v>432729</v>
      </c>
      <c r="D178" s="5"/>
      <c r="E178" s="5"/>
      <c r="F178" s="5"/>
    </row>
    <row r="179" spans="1:6" x14ac:dyDescent="0.25">
      <c r="A179" s="39" t="s">
        <v>421</v>
      </c>
      <c r="B179" s="5">
        <v>304172.48</v>
      </c>
      <c r="C179" s="5">
        <v>1834228</v>
      </c>
      <c r="D179" s="5"/>
      <c r="E179" s="5"/>
      <c r="F179" s="5"/>
    </row>
    <row r="180" spans="1:6" x14ac:dyDescent="0.25">
      <c r="A180" s="40" t="s">
        <v>422</v>
      </c>
      <c r="B180" s="5">
        <v>304172.48</v>
      </c>
      <c r="C180" s="5">
        <v>1834228</v>
      </c>
      <c r="D180" s="5"/>
      <c r="E180" s="5"/>
      <c r="F180" s="5"/>
    </row>
    <row r="181" spans="1:6" x14ac:dyDescent="0.25">
      <c r="A181" s="39" t="s">
        <v>423</v>
      </c>
      <c r="B181" s="5">
        <v>323400</v>
      </c>
      <c r="C181" s="5">
        <v>508200</v>
      </c>
      <c r="D181" s="5"/>
      <c r="E181" s="5"/>
      <c r="F181" s="5"/>
    </row>
    <row r="182" spans="1:6" x14ac:dyDescent="0.25">
      <c r="A182" s="40" t="s">
        <v>424</v>
      </c>
      <c r="B182" s="5">
        <v>323400</v>
      </c>
      <c r="C182" s="5">
        <v>508200</v>
      </c>
      <c r="D182" s="5"/>
      <c r="E182" s="5"/>
      <c r="F182" s="5"/>
    </row>
    <row r="183" spans="1:6" x14ac:dyDescent="0.25">
      <c r="A183" s="39" t="s">
        <v>455</v>
      </c>
      <c r="B183" s="5"/>
      <c r="C183" s="5"/>
      <c r="D183" s="5"/>
      <c r="E183" s="5"/>
      <c r="F183" s="5"/>
    </row>
    <row r="184" spans="1:6" x14ac:dyDescent="0.25">
      <c r="A184" s="40" t="s">
        <v>456</v>
      </c>
      <c r="B184" s="5"/>
      <c r="C184" s="5"/>
      <c r="D184" s="5"/>
      <c r="E184" s="5"/>
      <c r="F184" s="5"/>
    </row>
    <row r="185" spans="1:6" x14ac:dyDescent="0.25">
      <c r="A185" s="4">
        <v>2024</v>
      </c>
      <c r="B185" s="5">
        <v>4730128</v>
      </c>
      <c r="C185" s="5">
        <v>10864649</v>
      </c>
      <c r="D185" s="5"/>
      <c r="E185" s="5">
        <v>9550340</v>
      </c>
      <c r="F185" s="5"/>
    </row>
    <row r="186" spans="1:6" x14ac:dyDescent="0.25">
      <c r="A186" s="39" t="s">
        <v>449</v>
      </c>
      <c r="B186" s="5"/>
      <c r="C186" s="5"/>
      <c r="D186" s="5"/>
      <c r="E186" s="5"/>
      <c r="F186" s="5"/>
    </row>
    <row r="187" spans="1:6" x14ac:dyDescent="0.25">
      <c r="A187" s="40" t="s">
        <v>450</v>
      </c>
      <c r="B187" s="5"/>
      <c r="C187" s="5"/>
      <c r="D187" s="5"/>
      <c r="E187" s="5"/>
      <c r="F187" s="5"/>
    </row>
    <row r="188" spans="1:6" x14ac:dyDescent="0.25">
      <c r="A188" s="39" t="s">
        <v>453</v>
      </c>
      <c r="B188" s="5"/>
      <c r="C188" s="5"/>
      <c r="D188" s="5"/>
      <c r="E188" s="5"/>
      <c r="F188" s="5"/>
    </row>
    <row r="189" spans="1:6" x14ac:dyDescent="0.25">
      <c r="A189" s="40" t="s">
        <v>451</v>
      </c>
      <c r="B189" s="5"/>
      <c r="C189" s="5"/>
      <c r="D189" s="5"/>
      <c r="E189" s="5"/>
      <c r="F189" s="5"/>
    </row>
    <row r="190" spans="1:6" x14ac:dyDescent="0.25">
      <c r="A190" s="39" t="s">
        <v>452</v>
      </c>
      <c r="B190" s="5"/>
      <c r="C190" s="5"/>
      <c r="D190" s="5"/>
      <c r="E190" s="5"/>
      <c r="F190" s="5"/>
    </row>
    <row r="191" spans="1:6" x14ac:dyDescent="0.25">
      <c r="A191" s="40" t="s">
        <v>454</v>
      </c>
      <c r="B191" s="5"/>
      <c r="C191" s="5"/>
      <c r="D191" s="5"/>
      <c r="E191" s="5"/>
      <c r="F191" s="5"/>
    </row>
    <row r="192" spans="1:6" x14ac:dyDescent="0.25">
      <c r="A192" s="39" t="s">
        <v>460</v>
      </c>
      <c r="B192" s="5"/>
      <c r="C192" s="5"/>
      <c r="D192" s="5"/>
      <c r="E192" s="5"/>
      <c r="F192" s="5"/>
    </row>
    <row r="193" spans="1:6" x14ac:dyDescent="0.25">
      <c r="A193" s="40" t="s">
        <v>461</v>
      </c>
      <c r="B193" s="5"/>
      <c r="C193" s="5"/>
      <c r="D193" s="5"/>
      <c r="E193" s="5"/>
      <c r="F193" s="5"/>
    </row>
    <row r="194" spans="1:6" x14ac:dyDescent="0.25">
      <c r="A194" s="39" t="s">
        <v>462</v>
      </c>
      <c r="B194" s="5"/>
      <c r="C194" s="5"/>
      <c r="D194" s="5"/>
      <c r="E194" s="5"/>
      <c r="F194" s="5"/>
    </row>
    <row r="195" spans="1:6" x14ac:dyDescent="0.25">
      <c r="A195" s="40" t="s">
        <v>463</v>
      </c>
      <c r="B195" s="5"/>
      <c r="C195" s="5"/>
      <c r="D195" s="5"/>
      <c r="E195" s="5"/>
      <c r="F195" s="5"/>
    </row>
    <row r="196" spans="1:6" x14ac:dyDescent="0.25">
      <c r="A196" s="39" t="s">
        <v>464</v>
      </c>
      <c r="B196" s="5"/>
      <c r="C196" s="5"/>
      <c r="D196" s="5"/>
      <c r="E196" s="5"/>
      <c r="F196" s="5"/>
    </row>
    <row r="197" spans="1:6" x14ac:dyDescent="0.25">
      <c r="A197" s="40" t="s">
        <v>463</v>
      </c>
      <c r="B197" s="5"/>
      <c r="C197" s="5"/>
      <c r="D197" s="5"/>
      <c r="E197" s="5"/>
      <c r="F197" s="5"/>
    </row>
    <row r="198" spans="1:6" x14ac:dyDescent="0.25">
      <c r="A198" s="39" t="s">
        <v>465</v>
      </c>
      <c r="B198" s="5"/>
      <c r="C198" s="5"/>
      <c r="D198" s="5"/>
      <c r="E198" s="5"/>
      <c r="F198" s="5"/>
    </row>
    <row r="199" spans="1:6" x14ac:dyDescent="0.25">
      <c r="A199" s="40" t="s">
        <v>466</v>
      </c>
      <c r="B199" s="5"/>
      <c r="C199" s="5"/>
      <c r="D199" s="5"/>
      <c r="E199" s="5"/>
      <c r="F199" s="5"/>
    </row>
    <row r="200" spans="1:6" x14ac:dyDescent="0.25">
      <c r="A200" s="39" t="s">
        <v>468</v>
      </c>
      <c r="B200" s="5"/>
      <c r="C200" s="5">
        <v>647044</v>
      </c>
      <c r="D200" s="5"/>
      <c r="E200" s="5"/>
      <c r="F200" s="5"/>
    </row>
    <row r="201" spans="1:6" x14ac:dyDescent="0.25">
      <c r="A201" s="40" t="s">
        <v>467</v>
      </c>
      <c r="B201" s="5"/>
      <c r="C201" s="5">
        <v>647044</v>
      </c>
      <c r="D201" s="5"/>
      <c r="E201" s="5"/>
      <c r="F201" s="5"/>
    </row>
    <row r="202" spans="1:6" x14ac:dyDescent="0.25">
      <c r="A202" s="39" t="s">
        <v>470</v>
      </c>
      <c r="B202" s="5"/>
      <c r="C202" s="5"/>
      <c r="D202" s="5"/>
      <c r="E202" s="5"/>
      <c r="F202" s="5"/>
    </row>
    <row r="203" spans="1:6" x14ac:dyDescent="0.25">
      <c r="A203" s="40" t="s">
        <v>469</v>
      </c>
      <c r="B203" s="5"/>
      <c r="C203" s="5"/>
      <c r="D203" s="5"/>
      <c r="E203" s="5"/>
      <c r="F203" s="5"/>
    </row>
    <row r="204" spans="1:6" x14ac:dyDescent="0.25">
      <c r="A204" s="39" t="s">
        <v>475</v>
      </c>
      <c r="B204" s="5"/>
      <c r="C204" s="5"/>
      <c r="D204" s="5"/>
      <c r="E204" s="5"/>
      <c r="F204" s="5"/>
    </row>
    <row r="205" spans="1:6" x14ac:dyDescent="0.25">
      <c r="A205" s="40" t="s">
        <v>488</v>
      </c>
      <c r="B205" s="5"/>
      <c r="C205" s="5"/>
      <c r="D205" s="5"/>
      <c r="E205" s="5"/>
      <c r="F205" s="5"/>
    </row>
    <row r="206" spans="1:6" x14ac:dyDescent="0.25">
      <c r="A206" s="39" t="s">
        <v>478</v>
      </c>
      <c r="B206" s="5"/>
      <c r="C206" s="5"/>
      <c r="D206" s="5"/>
      <c r="E206" s="5"/>
      <c r="F206" s="5"/>
    </row>
    <row r="207" spans="1:6" x14ac:dyDescent="0.25">
      <c r="A207" s="40" t="s">
        <v>479</v>
      </c>
      <c r="B207" s="5"/>
      <c r="C207" s="5"/>
      <c r="D207" s="5"/>
      <c r="E207" s="5"/>
      <c r="F207" s="5"/>
    </row>
    <row r="208" spans="1:6" x14ac:dyDescent="0.25">
      <c r="A208" s="39" t="s">
        <v>480</v>
      </c>
      <c r="B208" s="5"/>
      <c r="C208" s="5"/>
      <c r="D208" s="5"/>
      <c r="E208" s="5"/>
      <c r="F208" s="5"/>
    </row>
    <row r="209" spans="1:6" x14ac:dyDescent="0.25">
      <c r="A209" s="40" t="s">
        <v>481</v>
      </c>
      <c r="B209" s="5"/>
      <c r="C209" s="5"/>
      <c r="D209" s="5"/>
      <c r="E209" s="5"/>
      <c r="F209" s="5"/>
    </row>
    <row r="210" spans="1:6" x14ac:dyDescent="0.25">
      <c r="A210" s="39" t="s">
        <v>483</v>
      </c>
      <c r="B210" s="5"/>
      <c r="C210" s="5"/>
      <c r="D210" s="5"/>
      <c r="E210" s="5"/>
      <c r="F210" s="5"/>
    </row>
    <row r="211" spans="1:6" x14ac:dyDescent="0.25">
      <c r="A211" s="40" t="s">
        <v>484</v>
      </c>
      <c r="B211" s="5"/>
      <c r="C211" s="5"/>
      <c r="D211" s="5"/>
      <c r="E211" s="5"/>
      <c r="F211" s="5"/>
    </row>
    <row r="212" spans="1:6" x14ac:dyDescent="0.25">
      <c r="A212" s="39" t="s">
        <v>486</v>
      </c>
      <c r="B212" s="5"/>
      <c r="C212" s="5"/>
      <c r="D212" s="5"/>
      <c r="E212" s="5"/>
      <c r="F212" s="5"/>
    </row>
    <row r="213" spans="1:6" x14ac:dyDescent="0.25">
      <c r="A213" s="40" t="s">
        <v>504</v>
      </c>
      <c r="B213" s="5"/>
      <c r="C213" s="5"/>
      <c r="D213" s="5"/>
      <c r="E213" s="5"/>
      <c r="F213" s="5"/>
    </row>
    <row r="214" spans="1:6" x14ac:dyDescent="0.25">
      <c r="A214" s="39" t="s">
        <v>487</v>
      </c>
      <c r="B214" s="5"/>
      <c r="C214" s="5"/>
      <c r="D214" s="5"/>
      <c r="E214" s="5"/>
      <c r="F214" s="5"/>
    </row>
    <row r="215" spans="1:6" x14ac:dyDescent="0.25">
      <c r="A215" s="40" t="s">
        <v>503</v>
      </c>
      <c r="B215" s="5"/>
      <c r="C215" s="5"/>
      <c r="D215" s="5"/>
      <c r="E215" s="5"/>
      <c r="F215" s="5"/>
    </row>
    <row r="216" spans="1:6" x14ac:dyDescent="0.25">
      <c r="A216" s="39" t="s">
        <v>509</v>
      </c>
      <c r="B216" s="5"/>
      <c r="C216" s="5">
        <v>703877</v>
      </c>
      <c r="D216" s="5"/>
      <c r="E216" s="5"/>
      <c r="F216" s="5"/>
    </row>
    <row r="217" spans="1:6" x14ac:dyDescent="0.25">
      <c r="A217" s="40" t="s">
        <v>519</v>
      </c>
      <c r="B217" s="5"/>
      <c r="C217" s="5">
        <v>703877</v>
      </c>
      <c r="D217" s="5"/>
      <c r="E217" s="5"/>
      <c r="F217" s="5"/>
    </row>
    <row r="218" spans="1:6" x14ac:dyDescent="0.25">
      <c r="A218" s="39" t="s">
        <v>505</v>
      </c>
      <c r="B218" s="5"/>
      <c r="C218" s="5">
        <v>1330000</v>
      </c>
      <c r="D218" s="5"/>
      <c r="E218" s="5"/>
      <c r="F218" s="5"/>
    </row>
    <row r="219" spans="1:6" x14ac:dyDescent="0.25">
      <c r="A219" s="40" t="s">
        <v>519</v>
      </c>
      <c r="B219" s="5"/>
      <c r="C219" s="5">
        <v>1330000</v>
      </c>
      <c r="D219" s="5"/>
      <c r="E219" s="5"/>
      <c r="F219" s="5"/>
    </row>
    <row r="220" spans="1:6" x14ac:dyDescent="0.25">
      <c r="A220" s="39" t="s">
        <v>510</v>
      </c>
      <c r="B220" s="5"/>
      <c r="C220" s="5">
        <v>550000</v>
      </c>
      <c r="D220" s="5"/>
      <c r="E220" s="5"/>
      <c r="F220" s="5"/>
    </row>
    <row r="221" spans="1:6" x14ac:dyDescent="0.25">
      <c r="A221" s="40" t="s">
        <v>519</v>
      </c>
      <c r="B221" s="5"/>
      <c r="C221" s="5">
        <v>550000</v>
      </c>
      <c r="D221" s="5"/>
      <c r="E221" s="5"/>
      <c r="F221" s="5"/>
    </row>
    <row r="222" spans="1:6" x14ac:dyDescent="0.25">
      <c r="A222" s="39" t="s">
        <v>506</v>
      </c>
      <c r="B222" s="5"/>
      <c r="C222" s="5">
        <v>445000</v>
      </c>
      <c r="D222" s="5"/>
      <c r="E222" s="5"/>
      <c r="F222" s="5"/>
    </row>
    <row r="223" spans="1:6" x14ac:dyDescent="0.25">
      <c r="A223" s="40" t="s">
        <v>519</v>
      </c>
      <c r="B223" s="5"/>
      <c r="C223" s="5">
        <v>445000</v>
      </c>
      <c r="D223" s="5"/>
      <c r="E223" s="5"/>
      <c r="F223" s="5"/>
    </row>
    <row r="224" spans="1:6" x14ac:dyDescent="0.25">
      <c r="A224" s="39" t="s">
        <v>511</v>
      </c>
      <c r="B224" s="5"/>
      <c r="C224" s="5">
        <v>700000</v>
      </c>
      <c r="D224" s="5"/>
      <c r="E224" s="5"/>
      <c r="F224" s="5"/>
    </row>
    <row r="225" spans="1:6" x14ac:dyDescent="0.25">
      <c r="A225" s="40" t="s">
        <v>519</v>
      </c>
      <c r="B225" s="5"/>
      <c r="C225" s="5">
        <v>700000</v>
      </c>
      <c r="D225" s="5"/>
      <c r="E225" s="5"/>
      <c r="F225" s="5"/>
    </row>
    <row r="226" spans="1:6" x14ac:dyDescent="0.25">
      <c r="A226" s="39" t="s">
        <v>518</v>
      </c>
      <c r="B226" s="5"/>
      <c r="C226" s="5">
        <v>600000</v>
      </c>
      <c r="D226" s="5"/>
      <c r="E226" s="5"/>
      <c r="F226" s="5"/>
    </row>
    <row r="227" spans="1:6" x14ac:dyDescent="0.25">
      <c r="A227" s="40" t="s">
        <v>519</v>
      </c>
      <c r="B227" s="5"/>
      <c r="C227" s="5">
        <v>600000</v>
      </c>
      <c r="D227" s="5"/>
      <c r="E227" s="5"/>
      <c r="F227" s="5"/>
    </row>
    <row r="228" spans="1:6" x14ac:dyDescent="0.25">
      <c r="A228" s="39" t="s">
        <v>512</v>
      </c>
      <c r="B228" s="5"/>
      <c r="C228" s="5">
        <v>3500000</v>
      </c>
      <c r="D228" s="5"/>
      <c r="E228" s="5"/>
      <c r="F228" s="5"/>
    </row>
    <row r="229" spans="1:6" x14ac:dyDescent="0.25">
      <c r="A229" s="40" t="s">
        <v>519</v>
      </c>
      <c r="B229" s="5"/>
      <c r="C229" s="5">
        <v>3500000</v>
      </c>
      <c r="D229" s="5"/>
      <c r="E229" s="5"/>
      <c r="F229" s="5"/>
    </row>
    <row r="230" spans="1:6" x14ac:dyDescent="0.25">
      <c r="A230" s="39" t="s">
        <v>513</v>
      </c>
      <c r="B230" s="5"/>
      <c r="C230" s="5">
        <v>200000</v>
      </c>
      <c r="D230" s="5"/>
      <c r="E230" s="5"/>
      <c r="F230" s="5"/>
    </row>
    <row r="231" spans="1:6" x14ac:dyDescent="0.25">
      <c r="A231" s="40" t="s">
        <v>519</v>
      </c>
      <c r="B231" s="5"/>
      <c r="C231" s="5">
        <v>200000</v>
      </c>
      <c r="D231" s="5"/>
      <c r="E231" s="5"/>
      <c r="F231" s="5"/>
    </row>
    <row r="232" spans="1:6" x14ac:dyDescent="0.25">
      <c r="A232" s="39" t="s">
        <v>514</v>
      </c>
      <c r="B232" s="5"/>
      <c r="C232" s="5">
        <v>500000</v>
      </c>
      <c r="D232" s="5"/>
      <c r="E232" s="5"/>
      <c r="F232" s="5"/>
    </row>
    <row r="233" spans="1:6" x14ac:dyDescent="0.25">
      <c r="A233" s="40" t="s">
        <v>519</v>
      </c>
      <c r="B233" s="5"/>
      <c r="C233" s="5">
        <v>500000</v>
      </c>
      <c r="D233" s="5"/>
      <c r="E233" s="5"/>
      <c r="F233" s="5"/>
    </row>
    <row r="234" spans="1:6" x14ac:dyDescent="0.25">
      <c r="A234" s="39" t="s">
        <v>507</v>
      </c>
      <c r="B234" s="5"/>
      <c r="C234" s="5">
        <v>873237</v>
      </c>
      <c r="D234" s="5"/>
      <c r="E234" s="5"/>
      <c r="F234" s="5"/>
    </row>
    <row r="235" spans="1:6" x14ac:dyDescent="0.25">
      <c r="A235" s="40" t="s">
        <v>519</v>
      </c>
      <c r="B235" s="5"/>
      <c r="C235" s="5">
        <v>873237</v>
      </c>
      <c r="D235" s="5"/>
      <c r="E235" s="5"/>
      <c r="F235" s="5"/>
    </row>
    <row r="236" spans="1:6" x14ac:dyDescent="0.25">
      <c r="A236" s="39" t="s">
        <v>516</v>
      </c>
      <c r="B236" s="5"/>
      <c r="C236" s="5">
        <v>665491</v>
      </c>
      <c r="D236" s="5"/>
      <c r="E236" s="5"/>
      <c r="F236" s="5"/>
    </row>
    <row r="237" spans="1:6" x14ac:dyDescent="0.25">
      <c r="A237" s="40" t="s">
        <v>519</v>
      </c>
      <c r="B237" s="5"/>
      <c r="C237" s="5">
        <v>665491</v>
      </c>
      <c r="D237" s="5"/>
      <c r="E237" s="5"/>
      <c r="F237" s="5"/>
    </row>
    <row r="238" spans="1:6" x14ac:dyDescent="0.25">
      <c r="A238" s="39" t="s">
        <v>517</v>
      </c>
      <c r="B238" s="5"/>
      <c r="C238" s="5">
        <v>150000</v>
      </c>
      <c r="D238" s="5"/>
      <c r="E238" s="5"/>
      <c r="F238" s="5"/>
    </row>
    <row r="239" spans="1:6" x14ac:dyDescent="0.25">
      <c r="A239" s="40" t="s">
        <v>519</v>
      </c>
      <c r="B239" s="5"/>
      <c r="C239" s="5">
        <v>150000</v>
      </c>
      <c r="D239" s="5"/>
      <c r="E239" s="5"/>
      <c r="F239" s="5"/>
    </row>
    <row r="240" spans="1:6" x14ac:dyDescent="0.25">
      <c r="A240" s="39" t="s">
        <v>495</v>
      </c>
      <c r="B240" s="5"/>
      <c r="C240" s="5"/>
      <c r="D240" s="5"/>
      <c r="E240" s="5"/>
      <c r="F240" s="5"/>
    </row>
    <row r="241" spans="1:6" x14ac:dyDescent="0.25">
      <c r="A241" s="40" t="s">
        <v>489</v>
      </c>
      <c r="B241" s="5"/>
      <c r="C241" s="5"/>
      <c r="D241" s="5"/>
      <c r="E241" s="5"/>
      <c r="F241" s="5"/>
    </row>
    <row r="242" spans="1:6" x14ac:dyDescent="0.25">
      <c r="A242" s="39" t="s">
        <v>496</v>
      </c>
      <c r="B242" s="5"/>
      <c r="C242" s="5"/>
      <c r="D242" s="5"/>
      <c r="E242" s="5"/>
      <c r="F242" s="5"/>
    </row>
    <row r="243" spans="1:6" x14ac:dyDescent="0.25">
      <c r="A243" s="40" t="s">
        <v>497</v>
      </c>
      <c r="B243" s="5"/>
      <c r="C243" s="5"/>
      <c r="D243" s="5"/>
      <c r="E243" s="5"/>
      <c r="F243" s="5"/>
    </row>
    <row r="244" spans="1:6" x14ac:dyDescent="0.25">
      <c r="A244" s="39" t="s">
        <v>498</v>
      </c>
      <c r="B244" s="5"/>
      <c r="C244" s="5"/>
      <c r="D244" s="5"/>
      <c r="E244" s="5"/>
      <c r="F244" s="5"/>
    </row>
    <row r="245" spans="1:6" x14ac:dyDescent="0.25">
      <c r="A245" s="40" t="s">
        <v>499</v>
      </c>
      <c r="B245" s="5"/>
      <c r="C245" s="5"/>
      <c r="D245" s="5"/>
      <c r="E245" s="5"/>
      <c r="F245" s="5"/>
    </row>
    <row r="246" spans="1:6" x14ac:dyDescent="0.25">
      <c r="A246" s="39" t="s">
        <v>501</v>
      </c>
      <c r="B246" s="5"/>
      <c r="C246" s="5"/>
      <c r="D246" s="5"/>
      <c r="E246" s="5">
        <v>4000000</v>
      </c>
      <c r="F246" s="5"/>
    </row>
    <row r="247" spans="1:6" x14ac:dyDescent="0.25">
      <c r="A247" s="40" t="s">
        <v>502</v>
      </c>
      <c r="B247" s="5"/>
      <c r="C247" s="5"/>
      <c r="D247" s="5"/>
      <c r="E247" s="5">
        <v>4000000</v>
      </c>
      <c r="F247" s="5"/>
    </row>
    <row r="248" spans="1:6" x14ac:dyDescent="0.25">
      <c r="A248" s="39" t="s">
        <v>520</v>
      </c>
      <c r="B248" s="5"/>
      <c r="C248" s="5"/>
      <c r="D248" s="5"/>
      <c r="E248" s="5"/>
      <c r="F248" s="5"/>
    </row>
    <row r="249" spans="1:6" x14ac:dyDescent="0.25">
      <c r="A249" s="40" t="s">
        <v>522</v>
      </c>
      <c r="B249" s="5"/>
      <c r="C249" s="5"/>
      <c r="D249" s="5"/>
      <c r="E249" s="5"/>
      <c r="F249" s="5"/>
    </row>
    <row r="250" spans="1:6" x14ac:dyDescent="0.25">
      <c r="A250" s="39" t="s">
        <v>521</v>
      </c>
      <c r="B250" s="5"/>
      <c r="C250" s="5"/>
      <c r="D250" s="5"/>
      <c r="E250" s="5"/>
      <c r="F250" s="5"/>
    </row>
    <row r="251" spans="1:6" x14ac:dyDescent="0.25">
      <c r="A251" s="40" t="s">
        <v>523</v>
      </c>
      <c r="B251" s="5"/>
      <c r="C251" s="5"/>
      <c r="D251" s="5"/>
      <c r="E251" s="5"/>
      <c r="F251" s="5"/>
    </row>
    <row r="252" spans="1:6" x14ac:dyDescent="0.25">
      <c r="A252" s="39" t="s">
        <v>524</v>
      </c>
      <c r="B252" s="5"/>
      <c r="C252" s="5"/>
      <c r="D252" s="5"/>
      <c r="E252" s="5"/>
      <c r="F252" s="5"/>
    </row>
    <row r="253" spans="1:6" x14ac:dyDescent="0.25">
      <c r="A253" s="40" t="s">
        <v>525</v>
      </c>
      <c r="B253" s="5"/>
      <c r="C253" s="5"/>
      <c r="D253" s="5"/>
      <c r="E253" s="5"/>
      <c r="F253" s="5"/>
    </row>
    <row r="254" spans="1:6" x14ac:dyDescent="0.25">
      <c r="A254" s="39" t="s">
        <v>531</v>
      </c>
      <c r="B254" s="5"/>
      <c r="C254" s="5"/>
      <c r="D254" s="5"/>
      <c r="E254" s="5"/>
      <c r="F254" s="5"/>
    </row>
    <row r="255" spans="1:6" x14ac:dyDescent="0.25">
      <c r="A255" s="40" t="s">
        <v>532</v>
      </c>
      <c r="B255" s="5"/>
      <c r="C255" s="5"/>
      <c r="D255" s="5"/>
      <c r="E255" s="5"/>
      <c r="F255" s="5"/>
    </row>
    <row r="256" spans="1:6" x14ac:dyDescent="0.25">
      <c r="A256" s="39" t="s">
        <v>533</v>
      </c>
      <c r="B256" s="5">
        <v>2320080</v>
      </c>
      <c r="C256" s="5"/>
      <c r="D256" s="5"/>
      <c r="E256" s="5">
        <v>1267520</v>
      </c>
      <c r="F256" s="5"/>
    </row>
    <row r="257" spans="1:6" x14ac:dyDescent="0.25">
      <c r="A257" s="40" t="s">
        <v>534</v>
      </c>
      <c r="B257" s="5">
        <v>2320080</v>
      </c>
      <c r="C257" s="5"/>
      <c r="D257" s="5"/>
      <c r="E257" s="5">
        <v>1267520</v>
      </c>
      <c r="F257" s="5"/>
    </row>
    <row r="258" spans="1:6" x14ac:dyDescent="0.25">
      <c r="A258" s="39" t="s">
        <v>536</v>
      </c>
      <c r="B258" s="5">
        <v>1049040</v>
      </c>
      <c r="C258" s="5"/>
      <c r="D258" s="5"/>
      <c r="E258" s="5">
        <v>690618</v>
      </c>
      <c r="F258" s="5"/>
    </row>
    <row r="259" spans="1:6" x14ac:dyDescent="0.25">
      <c r="A259" s="40" t="s">
        <v>537</v>
      </c>
      <c r="B259" s="5">
        <v>1049040</v>
      </c>
      <c r="C259" s="5"/>
      <c r="D259" s="5"/>
      <c r="E259" s="5">
        <v>690618</v>
      </c>
      <c r="F259" s="5"/>
    </row>
    <row r="260" spans="1:6" x14ac:dyDescent="0.25">
      <c r="A260" s="39" t="s">
        <v>538</v>
      </c>
      <c r="B260" s="5">
        <v>1099008</v>
      </c>
      <c r="C260" s="5"/>
      <c r="D260" s="5"/>
      <c r="E260" s="5">
        <v>2612952</v>
      </c>
      <c r="F260" s="5"/>
    </row>
    <row r="261" spans="1:6" x14ac:dyDescent="0.25">
      <c r="A261" s="40" t="s">
        <v>540</v>
      </c>
      <c r="B261" s="5">
        <v>1099008</v>
      </c>
      <c r="C261" s="5"/>
      <c r="D261" s="5"/>
      <c r="E261" s="5">
        <v>2612952</v>
      </c>
      <c r="F261" s="5"/>
    </row>
    <row r="262" spans="1:6" x14ac:dyDescent="0.25">
      <c r="A262" s="39" t="s">
        <v>541</v>
      </c>
      <c r="B262" s="5">
        <v>60000</v>
      </c>
      <c r="C262" s="5"/>
      <c r="D262" s="5"/>
      <c r="E262" s="5"/>
      <c r="F262" s="5"/>
    </row>
    <row r="263" spans="1:6" x14ac:dyDescent="0.25">
      <c r="A263" s="40" t="s">
        <v>542</v>
      </c>
      <c r="B263" s="5">
        <v>60000</v>
      </c>
      <c r="C263" s="5"/>
      <c r="D263" s="5"/>
      <c r="E263" s="5"/>
      <c r="F263" s="5"/>
    </row>
    <row r="264" spans="1:6" x14ac:dyDescent="0.25">
      <c r="A264" s="39" t="s">
        <v>548</v>
      </c>
      <c r="B264" s="5"/>
      <c r="C264" s="5"/>
      <c r="D264" s="5"/>
      <c r="E264" s="5">
        <v>979250</v>
      </c>
      <c r="F264" s="5"/>
    </row>
    <row r="265" spans="1:6" x14ac:dyDescent="0.25">
      <c r="A265" s="40" t="s">
        <v>549</v>
      </c>
      <c r="B265" s="5"/>
      <c r="C265" s="5"/>
      <c r="D265" s="5"/>
      <c r="E265" s="5">
        <v>979250</v>
      </c>
      <c r="F265" s="5"/>
    </row>
    <row r="266" spans="1:6" x14ac:dyDescent="0.25">
      <c r="A266" s="39" t="s">
        <v>550</v>
      </c>
      <c r="B266" s="5"/>
      <c r="C266" s="5"/>
      <c r="D266" s="5"/>
      <c r="E266" s="5"/>
      <c r="F266" s="5"/>
    </row>
    <row r="267" spans="1:6" x14ac:dyDescent="0.25">
      <c r="A267" s="40" t="s">
        <v>551</v>
      </c>
      <c r="B267" s="5"/>
      <c r="C267" s="5"/>
      <c r="D267" s="5"/>
      <c r="E267" s="5"/>
      <c r="F267" s="5"/>
    </row>
    <row r="268" spans="1:6" x14ac:dyDescent="0.25">
      <c r="A268" s="39" t="s">
        <v>552</v>
      </c>
      <c r="B268" s="5">
        <v>202000</v>
      </c>
      <c r="C268" s="5"/>
      <c r="D268" s="5"/>
      <c r="E268" s="5"/>
      <c r="F268" s="5"/>
    </row>
    <row r="269" spans="1:6" x14ac:dyDescent="0.25">
      <c r="A269" s="40" t="s">
        <v>553</v>
      </c>
      <c r="B269" s="5">
        <v>202000</v>
      </c>
      <c r="C269" s="5"/>
      <c r="D269" s="5"/>
      <c r="E269" s="5"/>
      <c r="F269" s="5"/>
    </row>
    <row r="270" spans="1:6" x14ac:dyDescent="0.25">
      <c r="A270" s="4">
        <v>2025</v>
      </c>
      <c r="B270" s="5">
        <v>866000</v>
      </c>
      <c r="C270" s="5">
        <v>10002875</v>
      </c>
      <c r="D270" s="5"/>
      <c r="E270" s="5">
        <v>315710</v>
      </c>
      <c r="F270" s="5"/>
    </row>
    <row r="271" spans="1:6" x14ac:dyDescent="0.25">
      <c r="A271" s="39" t="s">
        <v>505</v>
      </c>
      <c r="B271" s="5"/>
      <c r="C271" s="5">
        <v>1647000</v>
      </c>
      <c r="D271" s="5"/>
      <c r="E271" s="5"/>
      <c r="F271" s="5"/>
    </row>
    <row r="272" spans="1:6" x14ac:dyDescent="0.25">
      <c r="A272" s="40" t="s">
        <v>589</v>
      </c>
      <c r="B272" s="5"/>
      <c r="C272" s="5">
        <v>1647000</v>
      </c>
      <c r="D272" s="5"/>
      <c r="E272" s="5"/>
      <c r="F272" s="5"/>
    </row>
    <row r="273" spans="1:6" x14ac:dyDescent="0.25">
      <c r="A273" s="39" t="s">
        <v>510</v>
      </c>
      <c r="B273" s="5"/>
      <c r="C273" s="5">
        <v>495000</v>
      </c>
      <c r="D273" s="5"/>
      <c r="E273" s="5"/>
      <c r="F273" s="5"/>
    </row>
    <row r="274" spans="1:6" x14ac:dyDescent="0.25">
      <c r="A274" s="40" t="s">
        <v>589</v>
      </c>
      <c r="B274" s="5"/>
      <c r="C274" s="5">
        <v>495000</v>
      </c>
      <c r="D274" s="5"/>
      <c r="E274" s="5"/>
      <c r="F274" s="5"/>
    </row>
    <row r="275" spans="1:6" x14ac:dyDescent="0.25">
      <c r="A275" s="39" t="s">
        <v>557</v>
      </c>
      <c r="B275" s="5"/>
      <c r="C275" s="5"/>
      <c r="D275" s="5"/>
      <c r="E275" s="5"/>
      <c r="F275" s="5"/>
    </row>
    <row r="276" spans="1:6" x14ac:dyDescent="0.25">
      <c r="A276" s="40" t="s">
        <v>559</v>
      </c>
      <c r="B276" s="5"/>
      <c r="C276" s="5"/>
      <c r="D276" s="5"/>
      <c r="E276" s="5"/>
      <c r="F276" s="5"/>
    </row>
    <row r="277" spans="1:6" x14ac:dyDescent="0.25">
      <c r="A277" s="39" t="s">
        <v>562</v>
      </c>
      <c r="B277" s="5"/>
      <c r="C277" s="5"/>
      <c r="D277" s="5"/>
      <c r="E277" s="5"/>
      <c r="F277" s="5"/>
    </row>
    <row r="278" spans="1:6" x14ac:dyDescent="0.25">
      <c r="A278" s="40" t="s">
        <v>561</v>
      </c>
      <c r="B278" s="5"/>
      <c r="C278" s="5"/>
      <c r="D278" s="5"/>
      <c r="E278" s="5"/>
      <c r="F278" s="5"/>
    </row>
    <row r="279" spans="1:6" x14ac:dyDescent="0.25">
      <c r="A279" s="39" t="s">
        <v>568</v>
      </c>
      <c r="B279" s="5">
        <v>136000</v>
      </c>
      <c r="C279" s="5"/>
      <c r="D279" s="5"/>
      <c r="E279" s="5"/>
      <c r="F279" s="5"/>
    </row>
    <row r="280" spans="1:6" x14ac:dyDescent="0.25">
      <c r="A280" s="40" t="s">
        <v>567</v>
      </c>
      <c r="B280" s="5">
        <v>136000</v>
      </c>
      <c r="C280" s="5"/>
      <c r="D280" s="5"/>
      <c r="E280" s="5"/>
      <c r="F280" s="5"/>
    </row>
    <row r="281" spans="1:6" x14ac:dyDescent="0.25">
      <c r="A281" s="39" t="s">
        <v>570</v>
      </c>
      <c r="B281" s="5"/>
      <c r="C281" s="5"/>
      <c r="D281" s="5"/>
      <c r="E281" s="5"/>
      <c r="F281" s="5"/>
    </row>
    <row r="282" spans="1:6" x14ac:dyDescent="0.25">
      <c r="A282" s="40" t="s">
        <v>571</v>
      </c>
      <c r="B282" s="5"/>
      <c r="C282" s="5"/>
      <c r="D282" s="5"/>
      <c r="E282" s="5"/>
      <c r="F282" s="5"/>
    </row>
    <row r="283" spans="1:6" x14ac:dyDescent="0.25">
      <c r="A283" s="39" t="s">
        <v>575</v>
      </c>
      <c r="B283" s="5">
        <v>730000</v>
      </c>
      <c r="C283" s="5"/>
      <c r="D283" s="5"/>
      <c r="E283" s="5"/>
      <c r="F283" s="5"/>
    </row>
    <row r="284" spans="1:6" x14ac:dyDescent="0.25">
      <c r="A284" s="40" t="s">
        <v>576</v>
      </c>
      <c r="B284" s="5">
        <v>730000</v>
      </c>
      <c r="C284" s="5"/>
      <c r="D284" s="5"/>
      <c r="E284" s="5"/>
      <c r="F284" s="5"/>
    </row>
    <row r="285" spans="1:6" x14ac:dyDescent="0.25">
      <c r="A285" s="39" t="s">
        <v>572</v>
      </c>
      <c r="B285" s="5"/>
      <c r="C285" s="5"/>
      <c r="D285" s="5"/>
      <c r="E285" s="5">
        <v>265710</v>
      </c>
      <c r="F285" s="5"/>
    </row>
    <row r="286" spans="1:6" x14ac:dyDescent="0.25">
      <c r="A286" s="40" t="s">
        <v>573</v>
      </c>
      <c r="B286" s="5"/>
      <c r="C286" s="5"/>
      <c r="D286" s="5"/>
      <c r="E286" s="5">
        <v>265710</v>
      </c>
      <c r="F286" s="5"/>
    </row>
    <row r="287" spans="1:6" x14ac:dyDescent="0.25">
      <c r="A287" s="39" t="s">
        <v>577</v>
      </c>
      <c r="B287" s="5"/>
      <c r="C287" s="5"/>
      <c r="D287" s="5"/>
      <c r="E287" s="5">
        <v>50000</v>
      </c>
      <c r="F287" s="5"/>
    </row>
    <row r="288" spans="1:6" x14ac:dyDescent="0.25">
      <c r="A288" s="40" t="s">
        <v>578</v>
      </c>
      <c r="B288" s="5"/>
      <c r="C288" s="5"/>
      <c r="D288" s="5"/>
      <c r="E288" s="5">
        <v>50000</v>
      </c>
      <c r="F288" s="5"/>
    </row>
    <row r="289" spans="1:6" x14ac:dyDescent="0.25">
      <c r="A289" s="39" t="s">
        <v>583</v>
      </c>
      <c r="B289" s="5"/>
      <c r="C289" s="5">
        <v>670401</v>
      </c>
      <c r="D289" s="5"/>
      <c r="E289" s="5"/>
      <c r="F289" s="5"/>
    </row>
    <row r="290" spans="1:6" x14ac:dyDescent="0.25">
      <c r="A290" s="40" t="s">
        <v>589</v>
      </c>
      <c r="B290" s="5"/>
      <c r="C290" s="5">
        <v>670401</v>
      </c>
      <c r="D290" s="5"/>
      <c r="E290" s="5"/>
      <c r="F290" s="5"/>
    </row>
    <row r="291" spans="1:6" x14ac:dyDescent="0.25">
      <c r="A291" s="39" t="s">
        <v>584</v>
      </c>
      <c r="B291" s="5"/>
      <c r="C291" s="5">
        <v>603000</v>
      </c>
      <c r="D291" s="5"/>
      <c r="E291" s="5"/>
      <c r="F291" s="5"/>
    </row>
    <row r="292" spans="1:6" x14ac:dyDescent="0.25">
      <c r="A292" s="40" t="s">
        <v>589</v>
      </c>
      <c r="B292" s="5"/>
      <c r="C292" s="5">
        <v>603000</v>
      </c>
      <c r="D292" s="5"/>
      <c r="E292" s="5"/>
      <c r="F292" s="5"/>
    </row>
    <row r="293" spans="1:6" x14ac:dyDescent="0.25">
      <c r="A293" s="39" t="s">
        <v>585</v>
      </c>
      <c r="B293" s="5"/>
      <c r="C293" s="5">
        <v>630000</v>
      </c>
      <c r="D293" s="5"/>
      <c r="E293" s="5"/>
      <c r="F293" s="5"/>
    </row>
    <row r="294" spans="1:6" x14ac:dyDescent="0.25">
      <c r="A294" s="40" t="s">
        <v>589</v>
      </c>
      <c r="B294" s="5"/>
      <c r="C294" s="5">
        <v>630000</v>
      </c>
      <c r="D294" s="5"/>
      <c r="E294" s="5"/>
      <c r="F294" s="5"/>
    </row>
    <row r="295" spans="1:6" x14ac:dyDescent="0.25">
      <c r="A295" s="39" t="s">
        <v>586</v>
      </c>
      <c r="B295" s="5"/>
      <c r="C295" s="5">
        <v>657000</v>
      </c>
      <c r="D295" s="5"/>
      <c r="E295" s="5"/>
      <c r="F295" s="5"/>
    </row>
    <row r="296" spans="1:6" x14ac:dyDescent="0.25">
      <c r="A296" s="40" t="s">
        <v>589</v>
      </c>
      <c r="B296" s="5"/>
      <c r="C296" s="5">
        <v>657000</v>
      </c>
      <c r="D296" s="5"/>
      <c r="E296" s="5"/>
      <c r="F296" s="5"/>
    </row>
    <row r="297" spans="1:6" x14ac:dyDescent="0.25">
      <c r="A297" s="39" t="s">
        <v>588</v>
      </c>
      <c r="B297" s="5"/>
      <c r="C297" s="5">
        <v>4552288</v>
      </c>
      <c r="D297" s="5"/>
      <c r="E297" s="5"/>
      <c r="F297" s="5"/>
    </row>
    <row r="298" spans="1:6" x14ac:dyDescent="0.25">
      <c r="A298" s="40" t="s">
        <v>589</v>
      </c>
      <c r="B298" s="5"/>
      <c r="C298" s="5">
        <v>4552288</v>
      </c>
      <c r="D298" s="5"/>
      <c r="E298" s="5"/>
      <c r="F298" s="5"/>
    </row>
    <row r="299" spans="1:6" x14ac:dyDescent="0.25">
      <c r="A299" s="39" t="s">
        <v>587</v>
      </c>
      <c r="B299" s="5"/>
      <c r="C299" s="5">
        <v>748186</v>
      </c>
      <c r="D299" s="5"/>
      <c r="E299" s="5"/>
      <c r="F299" s="5"/>
    </row>
    <row r="300" spans="1:6" x14ac:dyDescent="0.25">
      <c r="A300" s="40" t="s">
        <v>589</v>
      </c>
      <c r="B300" s="5"/>
      <c r="C300" s="5">
        <v>748186</v>
      </c>
      <c r="D300" s="5"/>
      <c r="E300" s="5"/>
      <c r="F300" s="5"/>
    </row>
    <row r="301" spans="1:6" x14ac:dyDescent="0.25">
      <c r="A301" s="4" t="s">
        <v>270</v>
      </c>
      <c r="B301" s="5">
        <v>12238031.48</v>
      </c>
      <c r="C301" s="5">
        <v>44788905.730000004</v>
      </c>
      <c r="D301" s="5">
        <v>2267280</v>
      </c>
      <c r="E301" s="5">
        <v>15608815</v>
      </c>
      <c r="F301" s="5"/>
    </row>
  </sheetData>
  <sheetProtection selectLockedCells="1" pivotTables="0" selectUnlockedCells="1"/>
  <mergeCells count="1">
    <mergeCell ref="A1:G1"/>
  </mergeCell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BB99-2244-40ED-9E39-DA09D53E53CF}">
  <dimension ref="A1:G574"/>
  <sheetViews>
    <sheetView zoomScaleNormal="100" workbookViewId="0">
      <selection activeCell="F16" sqref="F16"/>
    </sheetView>
  </sheetViews>
  <sheetFormatPr defaultRowHeight="15" x14ac:dyDescent="0.25"/>
  <cols>
    <col min="1" max="1" width="59.140625" style="1" customWidth="1"/>
    <col min="2" max="2" width="15.28515625" bestFit="1" customWidth="1"/>
    <col min="3" max="3" width="18" bestFit="1" customWidth="1"/>
    <col min="4" max="5" width="15.28515625" bestFit="1" customWidth="1"/>
    <col min="6" max="6" width="28.85546875" bestFit="1" customWidth="1"/>
    <col min="7" max="7" width="17.5703125" bestFit="1" customWidth="1"/>
    <col min="8" max="8" width="10.5703125" bestFit="1" customWidth="1"/>
    <col min="9" max="9" width="31.42578125" bestFit="1" customWidth="1"/>
    <col min="10" max="10" width="34.140625" bestFit="1" customWidth="1"/>
    <col min="11" max="11" width="18" bestFit="1" customWidth="1"/>
    <col min="12" max="12" width="10.5703125" bestFit="1" customWidth="1"/>
    <col min="13" max="13" width="31.42578125" bestFit="1" customWidth="1"/>
    <col min="14" max="14" width="34.140625" bestFit="1" customWidth="1"/>
    <col min="15" max="15" width="18" bestFit="1" customWidth="1"/>
    <col min="16" max="16" width="10.5703125" bestFit="1" customWidth="1"/>
    <col min="17" max="17" width="31.42578125" bestFit="1" customWidth="1"/>
    <col min="18" max="18" width="34.140625" bestFit="1" customWidth="1"/>
    <col min="19" max="19" width="18" bestFit="1" customWidth="1"/>
    <col min="20" max="20" width="10.5703125" bestFit="1" customWidth="1"/>
    <col min="21" max="21" width="31.42578125" bestFit="1" customWidth="1"/>
    <col min="22" max="22" width="39.42578125" bestFit="1" customWidth="1"/>
    <col min="23" max="23" width="23" bestFit="1" customWidth="1"/>
    <col min="24" max="24" width="31.7109375" bestFit="1" customWidth="1"/>
    <col min="25" max="25" width="31" bestFit="1" customWidth="1"/>
    <col min="26" max="26" width="44.85546875" bestFit="1" customWidth="1"/>
    <col min="27" max="27" width="20.42578125" bestFit="1" customWidth="1"/>
    <col min="28" max="28" width="8.85546875" bestFit="1" customWidth="1"/>
    <col min="29" max="30" width="7.85546875" bestFit="1" customWidth="1"/>
    <col min="31" max="31" width="7.28515625" bestFit="1" customWidth="1"/>
    <col min="32" max="32" width="20.140625" bestFit="1" customWidth="1"/>
    <col min="33" max="33" width="39.42578125" bestFit="1" customWidth="1"/>
    <col min="34" max="34" width="23" bestFit="1" customWidth="1"/>
    <col min="35" max="35" width="31.7109375" bestFit="1" customWidth="1"/>
    <col min="36" max="36" width="31" bestFit="1" customWidth="1"/>
    <col min="37" max="37" width="44.85546875" bestFit="1" customWidth="1"/>
    <col min="38" max="38" width="26" bestFit="1" customWidth="1"/>
    <col min="39" max="39" width="34.140625" bestFit="1" customWidth="1"/>
    <col min="40" max="40" width="18" bestFit="1" customWidth="1"/>
    <col min="41" max="41" width="17.85546875" bestFit="1" customWidth="1"/>
    <col min="42" max="42" width="10.5703125" bestFit="1" customWidth="1"/>
    <col min="43" max="43" width="12.5703125" bestFit="1" customWidth="1"/>
    <col min="44" max="44" width="31.42578125" bestFit="1" customWidth="1"/>
    <col min="45" max="45" width="26" bestFit="1" customWidth="1"/>
    <col min="46" max="46" width="28.28515625" bestFit="1" customWidth="1"/>
    <col min="47" max="47" width="20.42578125" bestFit="1" customWidth="1"/>
    <col min="48" max="48" width="34.140625" bestFit="1" customWidth="1"/>
    <col min="49" max="49" width="18" bestFit="1" customWidth="1"/>
    <col min="50" max="50" width="17.85546875" bestFit="1" customWidth="1"/>
    <col min="51" max="51" width="10.5703125" bestFit="1" customWidth="1"/>
    <col min="52" max="52" width="9.140625" bestFit="1" customWidth="1"/>
    <col min="53" max="53" width="31.42578125" bestFit="1" customWidth="1"/>
    <col min="54" max="54" width="26" bestFit="1" customWidth="1"/>
    <col min="55" max="55" width="28.28515625" bestFit="1" customWidth="1"/>
    <col min="56" max="56" width="20.140625" bestFit="1" customWidth="1"/>
    <col min="57" max="57" width="39.42578125" bestFit="1" customWidth="1"/>
    <col min="58" max="58" width="23" bestFit="1" customWidth="1"/>
    <col min="59" max="59" width="31.7109375" bestFit="1" customWidth="1"/>
    <col min="60" max="60" width="31" bestFit="1" customWidth="1"/>
    <col min="61" max="61" width="44.85546875" bestFit="1" customWidth="1"/>
    <col min="62" max="62" width="34.5703125" bestFit="1" customWidth="1"/>
    <col min="63" max="63" width="34.28515625" bestFit="1" customWidth="1"/>
    <col min="64" max="64" width="51.42578125" bestFit="1" customWidth="1"/>
    <col min="65" max="65" width="92.5703125" bestFit="1" customWidth="1"/>
    <col min="66" max="66" width="43.5703125" bestFit="1" customWidth="1"/>
    <col min="67" max="67" width="23.85546875" bestFit="1" customWidth="1"/>
    <col min="68" max="68" width="25.7109375" bestFit="1" customWidth="1"/>
    <col min="69" max="69" width="34.5703125" bestFit="1" customWidth="1"/>
    <col min="70" max="70" width="34.28515625" bestFit="1" customWidth="1"/>
    <col min="71" max="71" width="51.42578125" bestFit="1" customWidth="1"/>
    <col min="72" max="72" width="115.42578125" bestFit="1" customWidth="1"/>
    <col min="73" max="73" width="43.5703125" bestFit="1" customWidth="1"/>
    <col min="74" max="74" width="23.85546875" bestFit="1" customWidth="1"/>
    <col min="75" max="75" width="25.7109375" bestFit="1" customWidth="1"/>
    <col min="76" max="76" width="34.5703125" bestFit="1" customWidth="1"/>
    <col min="77" max="77" width="34.28515625" bestFit="1" customWidth="1"/>
    <col min="78" max="78" width="51.42578125" bestFit="1" customWidth="1"/>
    <col min="79" max="79" width="117.42578125" bestFit="1" customWidth="1"/>
    <col min="80" max="80" width="43.5703125" bestFit="1" customWidth="1"/>
    <col min="81" max="81" width="23.85546875" bestFit="1" customWidth="1"/>
    <col min="82" max="82" width="25.7109375" bestFit="1" customWidth="1"/>
    <col min="83" max="83" width="34.5703125" bestFit="1" customWidth="1"/>
    <col min="84" max="84" width="34.28515625" bestFit="1" customWidth="1"/>
    <col min="85" max="85" width="51.42578125" bestFit="1" customWidth="1"/>
    <col min="86" max="86" width="125.85546875" bestFit="1" customWidth="1"/>
    <col min="87" max="87" width="43.5703125" bestFit="1" customWidth="1"/>
    <col min="88" max="88" width="23.85546875" bestFit="1" customWidth="1"/>
    <col min="89" max="89" width="25.7109375" bestFit="1" customWidth="1"/>
    <col min="90" max="90" width="34.5703125" bestFit="1" customWidth="1"/>
    <col min="91" max="91" width="34.28515625" bestFit="1" customWidth="1"/>
    <col min="92" max="92" width="51.42578125" bestFit="1" customWidth="1"/>
    <col min="93" max="93" width="67.7109375" bestFit="1" customWidth="1"/>
    <col min="94" max="94" width="43.5703125" bestFit="1" customWidth="1"/>
    <col min="95" max="95" width="23.85546875" bestFit="1" customWidth="1"/>
    <col min="96" max="96" width="25.7109375" bestFit="1" customWidth="1"/>
    <col min="97" max="97" width="34.5703125" bestFit="1" customWidth="1"/>
    <col min="98" max="98" width="34.28515625" bestFit="1" customWidth="1"/>
    <col min="99" max="99" width="51.42578125" bestFit="1" customWidth="1"/>
    <col min="100" max="100" width="110.5703125" bestFit="1" customWidth="1"/>
    <col min="101" max="101" width="43.5703125" bestFit="1" customWidth="1"/>
    <col min="102" max="102" width="23.85546875" bestFit="1" customWidth="1"/>
    <col min="103" max="103" width="25.7109375" bestFit="1" customWidth="1"/>
    <col min="104" max="104" width="34.5703125" bestFit="1" customWidth="1"/>
    <col min="105" max="105" width="34.28515625" bestFit="1" customWidth="1"/>
    <col min="106" max="106" width="47.140625" bestFit="1" customWidth="1"/>
    <col min="107" max="107" width="85.85546875" bestFit="1" customWidth="1"/>
    <col min="108" max="108" width="43.5703125" bestFit="1" customWidth="1"/>
    <col min="109" max="109" width="23.85546875" bestFit="1" customWidth="1"/>
    <col min="110" max="110" width="25.7109375" bestFit="1" customWidth="1"/>
    <col min="111" max="111" width="34.5703125" bestFit="1" customWidth="1"/>
    <col min="112" max="112" width="34.28515625" bestFit="1" customWidth="1"/>
    <col min="113" max="113" width="47.140625" bestFit="1" customWidth="1"/>
    <col min="114" max="114" width="124" bestFit="1" customWidth="1"/>
    <col min="115" max="115" width="29.28515625" bestFit="1" customWidth="1"/>
    <col min="116" max="116" width="23.85546875" bestFit="1" customWidth="1"/>
    <col min="117" max="117" width="25.7109375" bestFit="1" customWidth="1"/>
    <col min="118" max="118" width="34.5703125" bestFit="1" customWidth="1"/>
    <col min="119" max="119" width="34.28515625" bestFit="1" customWidth="1"/>
    <col min="120" max="120" width="51.42578125" bestFit="1" customWidth="1"/>
    <col min="121" max="121" width="92" bestFit="1" customWidth="1"/>
    <col min="122" max="122" width="43.5703125" bestFit="1" customWidth="1"/>
    <col min="123" max="123" width="23.85546875" bestFit="1" customWidth="1"/>
    <col min="124" max="124" width="25.7109375" bestFit="1" customWidth="1"/>
    <col min="125" max="125" width="34.5703125" bestFit="1" customWidth="1"/>
    <col min="126" max="126" width="34.28515625" bestFit="1" customWidth="1"/>
    <col min="127" max="127" width="51.42578125" bestFit="1" customWidth="1"/>
    <col min="128" max="128" width="75.85546875" bestFit="1" customWidth="1"/>
    <col min="129" max="129" width="43.5703125" bestFit="1" customWidth="1"/>
    <col min="130" max="130" width="23.85546875" bestFit="1" customWidth="1"/>
    <col min="131" max="131" width="25.7109375" bestFit="1" customWidth="1"/>
    <col min="132" max="132" width="34.5703125" bestFit="1" customWidth="1"/>
    <col min="133" max="133" width="34.28515625" bestFit="1" customWidth="1"/>
    <col min="134" max="134" width="51.42578125" bestFit="1" customWidth="1"/>
    <col min="135" max="135" width="50.28515625" bestFit="1" customWidth="1"/>
    <col min="136" max="136" width="43.5703125" bestFit="1" customWidth="1"/>
    <col min="137" max="137" width="23.85546875" bestFit="1" customWidth="1"/>
    <col min="138" max="138" width="25.7109375" bestFit="1" customWidth="1"/>
    <col min="139" max="139" width="34.5703125" bestFit="1" customWidth="1"/>
    <col min="140" max="140" width="34.28515625" bestFit="1" customWidth="1"/>
    <col min="141" max="141" width="51.42578125" bestFit="1" customWidth="1"/>
    <col min="142" max="142" width="68.140625" bestFit="1" customWidth="1"/>
    <col min="143" max="143" width="43.5703125" bestFit="1" customWidth="1"/>
    <col min="144" max="144" width="23.85546875" bestFit="1" customWidth="1"/>
    <col min="145" max="145" width="25.7109375" bestFit="1" customWidth="1"/>
    <col min="146" max="146" width="34.5703125" bestFit="1" customWidth="1"/>
    <col min="147" max="147" width="34.28515625" bestFit="1" customWidth="1"/>
    <col min="148" max="148" width="39.85546875" bestFit="1" customWidth="1"/>
    <col min="149" max="149" width="101.5703125" bestFit="1" customWidth="1"/>
    <col min="150" max="150" width="43.5703125" bestFit="1" customWidth="1"/>
    <col min="151" max="151" width="23.85546875" bestFit="1" customWidth="1"/>
    <col min="152" max="152" width="25.7109375" bestFit="1" customWidth="1"/>
    <col min="153" max="153" width="34.5703125" bestFit="1" customWidth="1"/>
    <col min="154" max="154" width="20.28515625" bestFit="1" customWidth="1"/>
    <col min="155" max="155" width="51.42578125" bestFit="1" customWidth="1"/>
    <col min="156" max="156" width="44.5703125" bestFit="1" customWidth="1"/>
    <col min="157" max="157" width="43.5703125" bestFit="1" customWidth="1"/>
    <col min="158" max="158" width="23.85546875" bestFit="1" customWidth="1"/>
    <col min="159" max="159" width="25.7109375" bestFit="1" customWidth="1"/>
    <col min="160" max="160" width="34.5703125" bestFit="1" customWidth="1"/>
    <col min="161" max="161" width="34.28515625" bestFit="1" customWidth="1"/>
    <col min="162" max="162" width="51.42578125" bestFit="1" customWidth="1"/>
    <col min="163" max="163" width="58.7109375" bestFit="1" customWidth="1"/>
    <col min="164" max="164" width="43.5703125" bestFit="1" customWidth="1"/>
    <col min="165" max="165" width="23.85546875" bestFit="1" customWidth="1"/>
    <col min="166" max="166" width="25.7109375" bestFit="1" customWidth="1"/>
    <col min="167" max="167" width="34.5703125" bestFit="1" customWidth="1"/>
    <col min="168" max="168" width="34.28515625" bestFit="1" customWidth="1"/>
    <col min="169" max="169" width="51.42578125" bestFit="1" customWidth="1"/>
    <col min="170" max="170" width="124.5703125" bestFit="1" customWidth="1"/>
    <col min="171" max="171" width="43.5703125" bestFit="1" customWidth="1"/>
    <col min="172" max="172" width="23.85546875" bestFit="1" customWidth="1"/>
    <col min="173" max="173" width="25.7109375" bestFit="1" customWidth="1"/>
    <col min="174" max="174" width="34.5703125" bestFit="1" customWidth="1"/>
    <col min="175" max="175" width="34.28515625" bestFit="1" customWidth="1"/>
    <col min="176" max="176" width="39.85546875" bestFit="1" customWidth="1"/>
    <col min="177" max="177" width="91" bestFit="1" customWidth="1"/>
    <col min="178" max="178" width="43.5703125" bestFit="1" customWidth="1"/>
    <col min="179" max="179" width="23.85546875" bestFit="1" customWidth="1"/>
    <col min="180" max="180" width="25.7109375" bestFit="1" customWidth="1"/>
    <col min="181" max="181" width="34.5703125" bestFit="1" customWidth="1"/>
    <col min="182" max="182" width="34.28515625" bestFit="1" customWidth="1"/>
    <col min="183" max="183" width="51.42578125" bestFit="1" customWidth="1"/>
    <col min="184" max="184" width="90" bestFit="1" customWidth="1"/>
    <col min="185" max="185" width="43.5703125" bestFit="1" customWidth="1"/>
    <col min="186" max="186" width="23.85546875" bestFit="1" customWidth="1"/>
    <col min="187" max="187" width="25.7109375" bestFit="1" customWidth="1"/>
    <col min="188" max="188" width="34.5703125" bestFit="1" customWidth="1"/>
    <col min="189" max="189" width="34.28515625" bestFit="1" customWidth="1"/>
    <col min="190" max="190" width="51.42578125" bestFit="1" customWidth="1"/>
    <col min="191" max="191" width="73.5703125" bestFit="1" customWidth="1"/>
    <col min="192" max="192" width="43.5703125" bestFit="1" customWidth="1"/>
    <col min="193" max="193" width="23.85546875" bestFit="1" customWidth="1"/>
    <col min="194" max="194" width="25.7109375" bestFit="1" customWidth="1"/>
    <col min="195" max="195" width="34.5703125" bestFit="1" customWidth="1"/>
    <col min="196" max="196" width="34.28515625" bestFit="1" customWidth="1"/>
    <col min="197" max="197" width="51.42578125" bestFit="1" customWidth="1"/>
    <col min="198" max="198" width="82.85546875" bestFit="1" customWidth="1"/>
    <col min="199" max="199" width="43.5703125" bestFit="1" customWidth="1"/>
    <col min="200" max="200" width="23.85546875" bestFit="1" customWidth="1"/>
    <col min="201" max="201" width="25.7109375" bestFit="1" customWidth="1"/>
    <col min="202" max="202" width="34.5703125" bestFit="1" customWidth="1"/>
    <col min="203" max="203" width="34.28515625" bestFit="1" customWidth="1"/>
    <col min="204" max="204" width="51.42578125" bestFit="1" customWidth="1"/>
    <col min="205" max="205" width="111.42578125" bestFit="1" customWidth="1"/>
    <col min="206" max="206" width="43.5703125" bestFit="1" customWidth="1"/>
    <col min="207" max="207" width="23.85546875" bestFit="1" customWidth="1"/>
    <col min="208" max="208" width="25.7109375" bestFit="1" customWidth="1"/>
    <col min="209" max="209" width="34.5703125" bestFit="1" customWidth="1"/>
    <col min="210" max="210" width="34.28515625" bestFit="1" customWidth="1"/>
    <col min="211" max="211" width="51.42578125" bestFit="1" customWidth="1"/>
    <col min="212" max="212" width="94.42578125" bestFit="1" customWidth="1"/>
    <col min="213" max="213" width="43.5703125" bestFit="1" customWidth="1"/>
    <col min="214" max="214" width="23.85546875" bestFit="1" customWidth="1"/>
    <col min="215" max="215" width="25.7109375" bestFit="1" customWidth="1"/>
    <col min="216" max="216" width="34.5703125" bestFit="1" customWidth="1"/>
    <col min="217" max="217" width="34.28515625" bestFit="1" customWidth="1"/>
    <col min="218" max="218" width="51.42578125" bestFit="1" customWidth="1"/>
    <col min="219" max="219" width="80.28515625" bestFit="1" customWidth="1"/>
    <col min="220" max="220" width="43.5703125" bestFit="1" customWidth="1"/>
    <col min="221" max="221" width="23.85546875" bestFit="1" customWidth="1"/>
    <col min="222" max="222" width="25.7109375" bestFit="1" customWidth="1"/>
    <col min="223" max="223" width="34.5703125" bestFit="1" customWidth="1"/>
    <col min="224" max="224" width="34.28515625" bestFit="1" customWidth="1"/>
    <col min="225" max="225" width="51.42578125" bestFit="1" customWidth="1"/>
    <col min="226" max="226" width="113.85546875" bestFit="1" customWidth="1"/>
    <col min="227" max="227" width="43.5703125" bestFit="1" customWidth="1"/>
    <col min="228" max="228" width="23.85546875" bestFit="1" customWidth="1"/>
    <col min="229" max="229" width="25.7109375" bestFit="1" customWidth="1"/>
    <col min="230" max="230" width="34.5703125" bestFit="1" customWidth="1"/>
    <col min="231" max="231" width="34.28515625" bestFit="1" customWidth="1"/>
    <col min="232" max="232" width="51.42578125" bestFit="1" customWidth="1"/>
    <col min="233" max="233" width="135.7109375" bestFit="1" customWidth="1"/>
    <col min="234" max="234" width="43.5703125" bestFit="1" customWidth="1"/>
    <col min="235" max="235" width="23.85546875" bestFit="1" customWidth="1"/>
    <col min="236" max="236" width="25.7109375" bestFit="1" customWidth="1"/>
    <col min="237" max="237" width="34.5703125" bestFit="1" customWidth="1"/>
    <col min="238" max="238" width="34.28515625" bestFit="1" customWidth="1"/>
    <col min="239" max="239" width="51.42578125" bestFit="1" customWidth="1"/>
    <col min="240" max="240" width="112.140625" bestFit="1" customWidth="1"/>
    <col min="241" max="241" width="43.5703125" bestFit="1" customWidth="1"/>
    <col min="242" max="242" width="23.85546875" bestFit="1" customWidth="1"/>
    <col min="243" max="243" width="25.7109375" bestFit="1" customWidth="1"/>
    <col min="244" max="244" width="34.5703125" bestFit="1" customWidth="1"/>
    <col min="245" max="245" width="34.28515625" bestFit="1" customWidth="1"/>
    <col min="246" max="246" width="51.42578125" bestFit="1" customWidth="1"/>
    <col min="247" max="247" width="105.42578125" bestFit="1" customWidth="1"/>
    <col min="248" max="248" width="37.140625" bestFit="1" customWidth="1"/>
    <col min="249" max="249" width="23.85546875" bestFit="1" customWidth="1"/>
    <col min="250" max="250" width="25.7109375" bestFit="1" customWidth="1"/>
    <col min="251" max="251" width="34.5703125" bestFit="1" customWidth="1"/>
    <col min="252" max="252" width="34.28515625" bestFit="1" customWidth="1"/>
    <col min="253" max="253" width="51.42578125" bestFit="1" customWidth="1"/>
    <col min="254" max="254" width="85.42578125" bestFit="1" customWidth="1"/>
    <col min="255" max="255" width="43.5703125" bestFit="1" customWidth="1"/>
    <col min="256" max="256" width="23.85546875" bestFit="1" customWidth="1"/>
    <col min="257" max="257" width="25.7109375" bestFit="1" customWidth="1"/>
    <col min="258" max="258" width="34.5703125" bestFit="1" customWidth="1"/>
    <col min="259" max="259" width="34.28515625" bestFit="1" customWidth="1"/>
    <col min="260" max="260" width="51.42578125" bestFit="1" customWidth="1"/>
    <col min="261" max="261" width="136" bestFit="1" customWidth="1"/>
    <col min="262" max="262" width="43.5703125" bestFit="1" customWidth="1"/>
    <col min="263" max="263" width="23.85546875" bestFit="1" customWidth="1"/>
    <col min="264" max="264" width="25.7109375" bestFit="1" customWidth="1"/>
    <col min="265" max="265" width="34.5703125" bestFit="1" customWidth="1"/>
    <col min="266" max="266" width="34.28515625" bestFit="1" customWidth="1"/>
    <col min="267" max="267" width="28.85546875" bestFit="1" customWidth="1"/>
    <col min="268" max="268" width="117.28515625" bestFit="1" customWidth="1"/>
    <col min="269" max="269" width="43.5703125" bestFit="1" customWidth="1"/>
    <col min="270" max="270" width="23.85546875" bestFit="1" customWidth="1"/>
    <col min="271" max="271" width="25.7109375" bestFit="1" customWidth="1"/>
    <col min="272" max="272" width="34.5703125" bestFit="1" customWidth="1"/>
    <col min="273" max="273" width="34.28515625" bestFit="1" customWidth="1"/>
    <col min="274" max="274" width="51.42578125" bestFit="1" customWidth="1"/>
    <col min="275" max="275" width="119.5703125" bestFit="1" customWidth="1"/>
    <col min="276" max="276" width="43.5703125" bestFit="1" customWidth="1"/>
    <col min="277" max="277" width="23.85546875" bestFit="1" customWidth="1"/>
    <col min="278" max="278" width="25.7109375" bestFit="1" customWidth="1"/>
    <col min="279" max="279" width="34.5703125" bestFit="1" customWidth="1"/>
    <col min="280" max="280" width="34.28515625" bestFit="1" customWidth="1"/>
    <col min="281" max="281" width="51.42578125" bestFit="1" customWidth="1"/>
    <col min="282" max="282" width="88.7109375" bestFit="1" customWidth="1"/>
    <col min="283" max="283" width="43.5703125" bestFit="1" customWidth="1"/>
    <col min="284" max="284" width="23.85546875" bestFit="1" customWidth="1"/>
    <col min="285" max="285" width="25.7109375" bestFit="1" customWidth="1"/>
    <col min="286" max="286" width="34.5703125" bestFit="1" customWidth="1"/>
    <col min="287" max="287" width="27.140625" bestFit="1" customWidth="1"/>
    <col min="288" max="288" width="51.42578125" bestFit="1" customWidth="1"/>
    <col min="289" max="289" width="82" bestFit="1" customWidth="1"/>
    <col min="290" max="290" width="43.5703125" bestFit="1" customWidth="1"/>
    <col min="291" max="291" width="23.85546875" bestFit="1" customWidth="1"/>
    <col min="292" max="292" width="25.7109375" bestFit="1" customWidth="1"/>
    <col min="293" max="293" width="34.5703125" bestFit="1" customWidth="1"/>
    <col min="294" max="294" width="34.28515625" bestFit="1" customWidth="1"/>
    <col min="295" max="295" width="51.42578125" bestFit="1" customWidth="1"/>
    <col min="296" max="296" width="73.42578125" bestFit="1" customWidth="1"/>
    <col min="297" max="297" width="43.5703125" bestFit="1" customWidth="1"/>
    <col min="298" max="298" width="23.85546875" bestFit="1" customWidth="1"/>
    <col min="299" max="299" width="25.7109375" bestFit="1" customWidth="1"/>
    <col min="300" max="300" width="34.5703125" bestFit="1" customWidth="1"/>
    <col min="301" max="301" width="34.28515625" bestFit="1" customWidth="1"/>
    <col min="302" max="302" width="51.42578125" bestFit="1" customWidth="1"/>
    <col min="303" max="303" width="122.85546875" bestFit="1" customWidth="1"/>
    <col min="304" max="304" width="43.5703125" bestFit="1" customWidth="1"/>
    <col min="305" max="305" width="23.85546875" bestFit="1" customWidth="1"/>
    <col min="306" max="306" width="25.7109375" bestFit="1" customWidth="1"/>
    <col min="307" max="307" width="34.5703125" bestFit="1" customWidth="1"/>
    <col min="308" max="308" width="34.28515625" bestFit="1" customWidth="1"/>
    <col min="309" max="309" width="51.42578125" bestFit="1" customWidth="1"/>
    <col min="310" max="310" width="92.5703125" bestFit="1" customWidth="1"/>
    <col min="311" max="311" width="43.5703125" bestFit="1" customWidth="1"/>
    <col min="312" max="312" width="23.85546875" bestFit="1" customWidth="1"/>
    <col min="313" max="313" width="25.7109375" bestFit="1" customWidth="1"/>
    <col min="314" max="314" width="34.5703125" bestFit="1" customWidth="1"/>
    <col min="315" max="315" width="34.28515625" bestFit="1" customWidth="1"/>
    <col min="316" max="316" width="51.42578125" bestFit="1" customWidth="1"/>
    <col min="317" max="317" width="115.85546875" bestFit="1" customWidth="1"/>
    <col min="318" max="318" width="43.5703125" bestFit="1" customWidth="1"/>
    <col min="319" max="319" width="23.85546875" bestFit="1" customWidth="1"/>
    <col min="320" max="320" width="25.7109375" bestFit="1" customWidth="1"/>
    <col min="321" max="321" width="34.5703125" bestFit="1" customWidth="1"/>
    <col min="322" max="322" width="34.28515625" bestFit="1" customWidth="1"/>
    <col min="323" max="323" width="51.42578125" bestFit="1" customWidth="1"/>
    <col min="324" max="324" width="120" bestFit="1" customWidth="1"/>
    <col min="325" max="325" width="43.5703125" bestFit="1" customWidth="1"/>
    <col min="326" max="326" width="23.85546875" bestFit="1" customWidth="1"/>
    <col min="327" max="327" width="25.7109375" bestFit="1" customWidth="1"/>
    <col min="328" max="328" width="34.5703125" bestFit="1" customWidth="1"/>
    <col min="329" max="329" width="34.28515625" bestFit="1" customWidth="1"/>
    <col min="330" max="330" width="51.42578125" bestFit="1" customWidth="1"/>
    <col min="331" max="331" width="118.85546875" bestFit="1" customWidth="1"/>
    <col min="332" max="332" width="43.5703125" bestFit="1" customWidth="1"/>
    <col min="333" max="333" width="23.85546875" bestFit="1" customWidth="1"/>
    <col min="334" max="334" width="25.7109375" bestFit="1" customWidth="1"/>
    <col min="335" max="335" width="34.5703125" bestFit="1" customWidth="1"/>
    <col min="336" max="336" width="34.28515625" bestFit="1" customWidth="1"/>
    <col min="337" max="337" width="51.42578125" bestFit="1" customWidth="1"/>
    <col min="338" max="338" width="115.85546875" bestFit="1" customWidth="1"/>
    <col min="339" max="339" width="43.5703125" bestFit="1" customWidth="1"/>
    <col min="340" max="340" width="23.85546875" bestFit="1" customWidth="1"/>
    <col min="341" max="341" width="25.7109375" bestFit="1" customWidth="1"/>
    <col min="342" max="342" width="34.5703125" bestFit="1" customWidth="1"/>
    <col min="343" max="343" width="34.28515625" bestFit="1" customWidth="1"/>
    <col min="344" max="344" width="51.42578125" bestFit="1" customWidth="1"/>
    <col min="345" max="345" width="89.140625" bestFit="1" customWidth="1"/>
    <col min="346" max="346" width="43.5703125" bestFit="1" customWidth="1"/>
    <col min="347" max="347" width="23.85546875" bestFit="1" customWidth="1"/>
    <col min="348" max="348" width="25.7109375" bestFit="1" customWidth="1"/>
    <col min="349" max="349" width="34.5703125" bestFit="1" customWidth="1"/>
    <col min="350" max="350" width="34.28515625" bestFit="1" customWidth="1"/>
    <col min="351" max="351" width="51.42578125" bestFit="1" customWidth="1"/>
    <col min="352" max="352" width="89.140625" bestFit="1" customWidth="1"/>
    <col min="353" max="353" width="43.5703125" bestFit="1" customWidth="1"/>
    <col min="354" max="354" width="23.85546875" bestFit="1" customWidth="1"/>
    <col min="355" max="355" width="25.7109375" bestFit="1" customWidth="1"/>
    <col min="356" max="356" width="34.5703125" bestFit="1" customWidth="1"/>
    <col min="357" max="357" width="34.28515625" bestFit="1" customWidth="1"/>
    <col min="358" max="358" width="51.42578125" bestFit="1" customWidth="1"/>
    <col min="359" max="359" width="86" bestFit="1" customWidth="1"/>
    <col min="360" max="360" width="43.5703125" bestFit="1" customWidth="1"/>
    <col min="361" max="361" width="23.85546875" bestFit="1" customWidth="1"/>
    <col min="362" max="362" width="25.7109375" bestFit="1" customWidth="1"/>
    <col min="363" max="363" width="34.5703125" bestFit="1" customWidth="1"/>
    <col min="364" max="364" width="34.28515625" bestFit="1" customWidth="1"/>
    <col min="365" max="365" width="51.42578125" bestFit="1" customWidth="1"/>
    <col min="366" max="366" width="120.28515625" bestFit="1" customWidth="1"/>
    <col min="367" max="367" width="43.5703125" bestFit="1" customWidth="1"/>
    <col min="368" max="368" width="23.85546875" bestFit="1" customWidth="1"/>
    <col min="369" max="369" width="25.7109375" bestFit="1" customWidth="1"/>
    <col min="370" max="370" width="34.5703125" bestFit="1" customWidth="1"/>
    <col min="371" max="371" width="34.28515625" bestFit="1" customWidth="1"/>
    <col min="372" max="372" width="51.42578125" bestFit="1" customWidth="1"/>
    <col min="373" max="373" width="136.42578125" bestFit="1" customWidth="1"/>
    <col min="374" max="374" width="43.5703125" bestFit="1" customWidth="1"/>
    <col min="375" max="375" width="23.85546875" bestFit="1" customWidth="1"/>
    <col min="376" max="376" width="25.7109375" bestFit="1" customWidth="1"/>
    <col min="377" max="377" width="34.5703125" bestFit="1" customWidth="1"/>
    <col min="378" max="378" width="34.28515625" bestFit="1" customWidth="1"/>
    <col min="379" max="379" width="51.42578125" bestFit="1" customWidth="1"/>
    <col min="380" max="380" width="121.5703125" bestFit="1" customWidth="1"/>
    <col min="381" max="381" width="43.5703125" bestFit="1" customWidth="1"/>
    <col min="382" max="382" width="23.85546875" bestFit="1" customWidth="1"/>
    <col min="383" max="383" width="25.7109375" bestFit="1" customWidth="1"/>
    <col min="384" max="384" width="34.5703125" bestFit="1" customWidth="1"/>
    <col min="385" max="385" width="34.28515625" bestFit="1" customWidth="1"/>
    <col min="386" max="386" width="51.42578125" bestFit="1" customWidth="1"/>
    <col min="387" max="387" width="126.7109375" bestFit="1" customWidth="1"/>
    <col min="388" max="388" width="43.5703125" bestFit="1" customWidth="1"/>
    <col min="389" max="389" width="23.85546875" bestFit="1" customWidth="1"/>
    <col min="390" max="390" width="25.7109375" bestFit="1" customWidth="1"/>
    <col min="391" max="391" width="34.5703125" bestFit="1" customWidth="1"/>
    <col min="392" max="392" width="34.28515625" bestFit="1" customWidth="1"/>
    <col min="393" max="393" width="51.42578125" bestFit="1" customWidth="1"/>
    <col min="394" max="394" width="55.7109375" bestFit="1" customWidth="1"/>
    <col min="395" max="395" width="43.5703125" bestFit="1" customWidth="1"/>
    <col min="396" max="396" width="23.85546875" bestFit="1" customWidth="1"/>
    <col min="397" max="397" width="25.7109375" bestFit="1" customWidth="1"/>
    <col min="398" max="398" width="34.5703125" bestFit="1" customWidth="1"/>
    <col min="399" max="399" width="34.28515625" bestFit="1" customWidth="1"/>
    <col min="400" max="400" width="37.42578125" bestFit="1" customWidth="1"/>
    <col min="401" max="401" width="69.5703125" bestFit="1" customWidth="1"/>
    <col min="402" max="402" width="43.5703125" bestFit="1" customWidth="1"/>
    <col min="403" max="403" width="23.85546875" bestFit="1" customWidth="1"/>
    <col min="404" max="404" width="25.7109375" bestFit="1" customWidth="1"/>
    <col min="405" max="405" width="34.5703125" bestFit="1" customWidth="1"/>
    <col min="406" max="406" width="34.28515625" bestFit="1" customWidth="1"/>
    <col min="407" max="407" width="51.42578125" bestFit="1" customWidth="1"/>
    <col min="408" max="408" width="64.5703125" bestFit="1" customWidth="1"/>
    <col min="409" max="409" width="43.5703125" bestFit="1" customWidth="1"/>
    <col min="410" max="410" width="23.85546875" bestFit="1" customWidth="1"/>
    <col min="411" max="411" width="25.7109375" bestFit="1" customWidth="1"/>
    <col min="412" max="412" width="34.5703125" bestFit="1" customWidth="1"/>
    <col min="413" max="413" width="34.28515625" bestFit="1" customWidth="1"/>
    <col min="414" max="414" width="51.42578125" bestFit="1" customWidth="1"/>
    <col min="415" max="415" width="91" bestFit="1" customWidth="1"/>
    <col min="416" max="416" width="43.5703125" bestFit="1" customWidth="1"/>
    <col min="417" max="417" width="23.85546875" bestFit="1" customWidth="1"/>
    <col min="418" max="418" width="25.7109375" bestFit="1" customWidth="1"/>
    <col min="419" max="419" width="27.28515625" bestFit="1" customWidth="1"/>
    <col min="420" max="420" width="34.28515625" bestFit="1" customWidth="1"/>
    <col min="421" max="421" width="51.42578125" bestFit="1" customWidth="1"/>
    <col min="422" max="422" width="79.28515625" bestFit="1" customWidth="1"/>
    <col min="423" max="423" width="34.42578125" bestFit="1" customWidth="1"/>
    <col min="424" max="424" width="23.85546875" bestFit="1" customWidth="1"/>
    <col min="425" max="425" width="25.7109375" bestFit="1" customWidth="1"/>
    <col min="426" max="426" width="34.5703125" bestFit="1" customWidth="1"/>
    <col min="427" max="427" width="34.28515625" bestFit="1" customWidth="1"/>
    <col min="428" max="428" width="51.42578125" bestFit="1" customWidth="1"/>
    <col min="429" max="429" width="145" bestFit="1" customWidth="1"/>
    <col min="430" max="430" width="43.5703125" bestFit="1" customWidth="1"/>
    <col min="431" max="431" width="23.85546875" bestFit="1" customWidth="1"/>
    <col min="432" max="432" width="25.7109375" bestFit="1" customWidth="1"/>
    <col min="433" max="433" width="34.5703125" bestFit="1" customWidth="1"/>
    <col min="434" max="434" width="34.28515625" bestFit="1" customWidth="1"/>
    <col min="435" max="435" width="51.42578125" bestFit="1" customWidth="1"/>
    <col min="436" max="436" width="94" bestFit="1" customWidth="1"/>
    <col min="437" max="437" width="43.5703125" bestFit="1" customWidth="1"/>
    <col min="438" max="438" width="23.85546875" bestFit="1" customWidth="1"/>
    <col min="439" max="439" width="25.7109375" bestFit="1" customWidth="1"/>
    <col min="440" max="440" width="34.5703125" bestFit="1" customWidth="1"/>
    <col min="441" max="441" width="34.28515625" bestFit="1" customWidth="1"/>
    <col min="442" max="442" width="51.42578125" bestFit="1" customWidth="1"/>
    <col min="443" max="443" width="79.140625" bestFit="1" customWidth="1"/>
    <col min="444" max="444" width="43.5703125" bestFit="1" customWidth="1"/>
    <col min="445" max="445" width="23.85546875" bestFit="1" customWidth="1"/>
    <col min="446" max="446" width="25.7109375" bestFit="1" customWidth="1"/>
    <col min="447" max="447" width="34.5703125" bestFit="1" customWidth="1"/>
    <col min="448" max="448" width="34.28515625" bestFit="1" customWidth="1"/>
    <col min="449" max="449" width="51.42578125" bestFit="1" customWidth="1"/>
    <col min="450" max="450" width="136.7109375" bestFit="1" customWidth="1"/>
    <col min="451" max="451" width="43.5703125" bestFit="1" customWidth="1"/>
    <col min="452" max="452" width="23.85546875" bestFit="1" customWidth="1"/>
    <col min="453" max="453" width="25.7109375" bestFit="1" customWidth="1"/>
    <col min="454" max="454" width="34.5703125" bestFit="1" customWidth="1"/>
    <col min="455" max="455" width="34.28515625" bestFit="1" customWidth="1"/>
    <col min="456" max="456" width="51.42578125" bestFit="1" customWidth="1"/>
    <col min="457" max="457" width="60.140625" bestFit="1" customWidth="1"/>
    <col min="458" max="458" width="43.5703125" bestFit="1" customWidth="1"/>
    <col min="459" max="459" width="23.85546875" bestFit="1" customWidth="1"/>
    <col min="460" max="460" width="25.7109375" bestFit="1" customWidth="1"/>
    <col min="461" max="461" width="34.5703125" bestFit="1" customWidth="1"/>
    <col min="462" max="462" width="34.28515625" bestFit="1" customWidth="1"/>
    <col min="463" max="463" width="51.42578125" bestFit="1" customWidth="1"/>
    <col min="464" max="464" width="88.5703125" bestFit="1" customWidth="1"/>
    <col min="465" max="465" width="43.5703125" bestFit="1" customWidth="1"/>
    <col min="466" max="466" width="23.85546875" bestFit="1" customWidth="1"/>
    <col min="467" max="467" width="25.7109375" bestFit="1" customWidth="1"/>
    <col min="468" max="468" width="34.5703125" bestFit="1" customWidth="1"/>
    <col min="469" max="469" width="34.28515625" bestFit="1" customWidth="1"/>
    <col min="470" max="470" width="51.42578125" bestFit="1" customWidth="1"/>
    <col min="471" max="471" width="92.140625" bestFit="1" customWidth="1"/>
    <col min="472" max="472" width="43.5703125" bestFit="1" customWidth="1"/>
    <col min="473" max="473" width="23.85546875" bestFit="1" customWidth="1"/>
    <col min="474" max="474" width="25.7109375" bestFit="1" customWidth="1"/>
    <col min="475" max="475" width="34.5703125" bestFit="1" customWidth="1"/>
    <col min="476" max="476" width="34.28515625" bestFit="1" customWidth="1"/>
    <col min="477" max="477" width="47.140625" bestFit="1" customWidth="1"/>
    <col min="478" max="478" width="80.140625" bestFit="1" customWidth="1"/>
    <col min="479" max="479" width="43.5703125" bestFit="1" customWidth="1"/>
    <col min="480" max="480" width="23.85546875" bestFit="1" customWidth="1"/>
    <col min="481" max="481" width="25.7109375" bestFit="1" customWidth="1"/>
    <col min="482" max="482" width="34.5703125" bestFit="1" customWidth="1"/>
    <col min="483" max="483" width="34.28515625" bestFit="1" customWidth="1"/>
    <col min="484" max="484" width="51.42578125" bestFit="1" customWidth="1"/>
    <col min="485" max="485" width="86" bestFit="1" customWidth="1"/>
    <col min="486" max="486" width="43.5703125" bestFit="1" customWidth="1"/>
    <col min="487" max="487" width="23.85546875" bestFit="1" customWidth="1"/>
    <col min="488" max="488" width="25.7109375" bestFit="1" customWidth="1"/>
    <col min="489" max="489" width="34.5703125" bestFit="1" customWidth="1"/>
    <col min="490" max="490" width="34.28515625" bestFit="1" customWidth="1"/>
    <col min="491" max="491" width="51.42578125" bestFit="1" customWidth="1"/>
    <col min="492" max="492" width="65.28515625" bestFit="1" customWidth="1"/>
    <col min="493" max="493" width="43.5703125" bestFit="1" customWidth="1"/>
    <col min="494" max="494" width="23.85546875" bestFit="1" customWidth="1"/>
    <col min="495" max="495" width="25.7109375" bestFit="1" customWidth="1"/>
    <col min="496" max="496" width="34.5703125" bestFit="1" customWidth="1"/>
    <col min="497" max="497" width="34.28515625" bestFit="1" customWidth="1"/>
    <col min="498" max="498" width="51.42578125" bestFit="1" customWidth="1"/>
    <col min="499" max="499" width="66.7109375" bestFit="1" customWidth="1"/>
    <col min="500" max="500" width="43.5703125" bestFit="1" customWidth="1"/>
    <col min="501" max="501" width="23.85546875" bestFit="1" customWidth="1"/>
    <col min="502" max="502" width="25.7109375" bestFit="1" customWidth="1"/>
    <col min="503" max="503" width="34.5703125" bestFit="1" customWidth="1"/>
    <col min="504" max="504" width="34.28515625" bestFit="1" customWidth="1"/>
    <col min="505" max="505" width="51.42578125" bestFit="1" customWidth="1"/>
    <col min="506" max="506" width="113.5703125" bestFit="1" customWidth="1"/>
    <col min="507" max="507" width="43.5703125" bestFit="1" customWidth="1"/>
    <col min="508" max="508" width="23.85546875" bestFit="1" customWidth="1"/>
    <col min="509" max="509" width="25.7109375" bestFit="1" customWidth="1"/>
    <col min="510" max="510" width="34.5703125" bestFit="1" customWidth="1"/>
    <col min="511" max="511" width="34.28515625" bestFit="1" customWidth="1"/>
    <col min="512" max="512" width="51.42578125" bestFit="1" customWidth="1"/>
    <col min="513" max="513" width="193.85546875" bestFit="1" customWidth="1"/>
    <col min="514" max="514" width="43.5703125" bestFit="1" customWidth="1"/>
    <col min="515" max="515" width="23.85546875" bestFit="1" customWidth="1"/>
    <col min="516" max="516" width="25.7109375" bestFit="1" customWidth="1"/>
    <col min="517" max="517" width="34.5703125" bestFit="1" customWidth="1"/>
    <col min="518" max="518" width="34.28515625" bestFit="1" customWidth="1"/>
    <col min="519" max="519" width="51.42578125" bestFit="1" customWidth="1"/>
    <col min="520" max="520" width="85.85546875" bestFit="1" customWidth="1"/>
    <col min="521" max="521" width="43.5703125" bestFit="1" customWidth="1"/>
    <col min="522" max="522" width="23.85546875" bestFit="1" customWidth="1"/>
    <col min="523" max="523" width="25.7109375" bestFit="1" customWidth="1"/>
    <col min="524" max="524" width="34.5703125" bestFit="1" customWidth="1"/>
    <col min="525" max="525" width="34.28515625" bestFit="1" customWidth="1"/>
    <col min="526" max="526" width="51.42578125" bestFit="1" customWidth="1"/>
    <col min="527" max="527" width="255.7109375" bestFit="1" customWidth="1"/>
    <col min="528" max="528" width="43.5703125" bestFit="1" customWidth="1"/>
    <col min="529" max="529" width="23.85546875" bestFit="1" customWidth="1"/>
    <col min="530" max="530" width="25.7109375" bestFit="1" customWidth="1"/>
    <col min="531" max="531" width="34.5703125" bestFit="1" customWidth="1"/>
    <col min="532" max="532" width="34.28515625" bestFit="1" customWidth="1"/>
    <col min="533" max="533" width="51.42578125" bestFit="1" customWidth="1"/>
    <col min="534" max="534" width="126.85546875" bestFit="1" customWidth="1"/>
    <col min="535" max="535" width="43.5703125" bestFit="1" customWidth="1"/>
    <col min="536" max="536" width="23.85546875" bestFit="1" customWidth="1"/>
    <col min="537" max="537" width="25.7109375" bestFit="1" customWidth="1"/>
    <col min="538" max="538" width="34.5703125" bestFit="1" customWidth="1"/>
    <col min="539" max="539" width="34.28515625" bestFit="1" customWidth="1"/>
    <col min="540" max="540" width="51.42578125" bestFit="1" customWidth="1"/>
    <col min="541" max="541" width="63.140625" bestFit="1" customWidth="1"/>
    <col min="542" max="542" width="43.5703125" bestFit="1" customWidth="1"/>
    <col min="543" max="543" width="23.85546875" bestFit="1" customWidth="1"/>
    <col min="544" max="544" width="25.7109375" bestFit="1" customWidth="1"/>
    <col min="545" max="545" width="34.5703125" bestFit="1" customWidth="1"/>
    <col min="546" max="546" width="34.28515625" bestFit="1" customWidth="1"/>
    <col min="547" max="547" width="51.42578125" bestFit="1" customWidth="1"/>
    <col min="548" max="548" width="102.140625" bestFit="1" customWidth="1"/>
    <col min="549" max="549" width="43.5703125" bestFit="1" customWidth="1"/>
    <col min="550" max="550" width="23.85546875" bestFit="1" customWidth="1"/>
    <col min="551" max="551" width="25.7109375" bestFit="1" customWidth="1"/>
    <col min="552" max="552" width="34.5703125" bestFit="1" customWidth="1"/>
    <col min="553" max="553" width="34.28515625" bestFit="1" customWidth="1"/>
    <col min="554" max="554" width="51.42578125" bestFit="1" customWidth="1"/>
    <col min="555" max="555" width="140" bestFit="1" customWidth="1"/>
    <col min="556" max="556" width="43.5703125" bestFit="1" customWidth="1"/>
    <col min="557" max="557" width="23.85546875" bestFit="1" customWidth="1"/>
    <col min="558" max="558" width="25.7109375" bestFit="1" customWidth="1"/>
    <col min="559" max="559" width="34.5703125" bestFit="1" customWidth="1"/>
    <col min="560" max="560" width="34.28515625" bestFit="1" customWidth="1"/>
    <col min="561" max="561" width="51.42578125" bestFit="1" customWidth="1"/>
    <col min="562" max="562" width="74" bestFit="1" customWidth="1"/>
    <col min="563" max="563" width="43.5703125" bestFit="1" customWidth="1"/>
    <col min="564" max="564" width="23.85546875" bestFit="1" customWidth="1"/>
    <col min="565" max="565" width="25.7109375" bestFit="1" customWidth="1"/>
    <col min="566" max="566" width="34.5703125" bestFit="1" customWidth="1"/>
    <col min="567" max="567" width="34.28515625" bestFit="1" customWidth="1"/>
    <col min="568" max="568" width="51.42578125" bestFit="1" customWidth="1"/>
    <col min="569" max="569" width="64.5703125" bestFit="1" customWidth="1"/>
    <col min="570" max="570" width="43.5703125" bestFit="1" customWidth="1"/>
    <col min="571" max="571" width="23.85546875" bestFit="1" customWidth="1"/>
    <col min="572" max="572" width="25.7109375" bestFit="1" customWidth="1"/>
    <col min="573" max="573" width="34.5703125" bestFit="1" customWidth="1"/>
    <col min="574" max="574" width="34.28515625" bestFit="1" customWidth="1"/>
    <col min="575" max="575" width="28.85546875" bestFit="1" customWidth="1"/>
    <col min="576" max="576" width="139.5703125" bestFit="1" customWidth="1"/>
    <col min="577" max="577" width="43.5703125" bestFit="1" customWidth="1"/>
    <col min="578" max="578" width="23.85546875" bestFit="1" customWidth="1"/>
    <col min="579" max="579" width="25.7109375" bestFit="1" customWidth="1"/>
    <col min="580" max="580" width="34.5703125" bestFit="1" customWidth="1"/>
    <col min="581" max="581" width="34.28515625" bestFit="1" customWidth="1"/>
    <col min="582" max="582" width="51.42578125" bestFit="1" customWidth="1"/>
    <col min="583" max="583" width="212.140625" bestFit="1" customWidth="1"/>
    <col min="584" max="584" width="37.140625" bestFit="1" customWidth="1"/>
    <col min="585" max="585" width="23.85546875" bestFit="1" customWidth="1"/>
    <col min="586" max="586" width="25.7109375" bestFit="1" customWidth="1"/>
    <col min="587" max="587" width="34.5703125" bestFit="1" customWidth="1"/>
    <col min="588" max="588" width="34.28515625" bestFit="1" customWidth="1"/>
    <col min="589" max="589" width="51.42578125" bestFit="1" customWidth="1"/>
    <col min="590" max="590" width="98.5703125" bestFit="1" customWidth="1"/>
    <col min="591" max="591" width="29.28515625" bestFit="1" customWidth="1"/>
    <col min="592" max="592" width="23.85546875" bestFit="1" customWidth="1"/>
    <col min="593" max="593" width="25.7109375" bestFit="1" customWidth="1"/>
    <col min="594" max="594" width="34.5703125" bestFit="1" customWidth="1"/>
    <col min="595" max="595" width="34.28515625" bestFit="1" customWidth="1"/>
    <col min="596" max="596" width="51.42578125" bestFit="1" customWidth="1"/>
    <col min="597" max="597" width="75.42578125" bestFit="1" customWidth="1"/>
    <col min="598" max="598" width="43.5703125" bestFit="1" customWidth="1"/>
    <col min="599" max="599" width="23.85546875" bestFit="1" customWidth="1"/>
    <col min="600" max="600" width="25.7109375" bestFit="1" customWidth="1"/>
    <col min="601" max="601" width="34.5703125" bestFit="1" customWidth="1"/>
    <col min="602" max="602" width="34.28515625" bestFit="1" customWidth="1"/>
    <col min="603" max="603" width="51.42578125" bestFit="1" customWidth="1"/>
    <col min="604" max="604" width="56.7109375" bestFit="1" customWidth="1"/>
    <col min="605" max="605" width="43.5703125" bestFit="1" customWidth="1"/>
    <col min="606" max="606" width="23.85546875" bestFit="1" customWidth="1"/>
    <col min="607" max="607" width="25.7109375" bestFit="1" customWidth="1"/>
    <col min="608" max="608" width="34.5703125" bestFit="1" customWidth="1"/>
    <col min="609" max="609" width="34.28515625" bestFit="1" customWidth="1"/>
    <col min="610" max="610" width="51.42578125" bestFit="1" customWidth="1"/>
    <col min="611" max="611" width="104" bestFit="1" customWidth="1"/>
    <col min="612" max="612" width="43.5703125" bestFit="1" customWidth="1"/>
    <col min="613" max="613" width="23.85546875" bestFit="1" customWidth="1"/>
    <col min="614" max="614" width="25.7109375" bestFit="1" customWidth="1"/>
    <col min="615" max="615" width="34.5703125" bestFit="1" customWidth="1"/>
    <col min="616" max="616" width="34.28515625" bestFit="1" customWidth="1"/>
    <col min="617" max="617" width="51.42578125" bestFit="1" customWidth="1"/>
    <col min="618" max="618" width="56.28515625" bestFit="1" customWidth="1"/>
    <col min="619" max="619" width="43.5703125" bestFit="1" customWidth="1"/>
    <col min="620" max="620" width="23.85546875" bestFit="1" customWidth="1"/>
    <col min="621" max="621" width="25.7109375" bestFit="1" customWidth="1"/>
    <col min="622" max="622" width="34.5703125" bestFit="1" customWidth="1"/>
    <col min="623" max="623" width="34.28515625" bestFit="1" customWidth="1"/>
    <col min="624" max="624" width="51.42578125" bestFit="1" customWidth="1"/>
    <col min="625" max="625" width="95.42578125" bestFit="1" customWidth="1"/>
    <col min="626" max="626" width="43.5703125" bestFit="1" customWidth="1"/>
    <col min="627" max="627" width="23.85546875" bestFit="1" customWidth="1"/>
    <col min="628" max="628" width="25.7109375" bestFit="1" customWidth="1"/>
    <col min="629" max="629" width="34.5703125" bestFit="1" customWidth="1"/>
    <col min="630" max="630" width="34.28515625" bestFit="1" customWidth="1"/>
    <col min="631" max="631" width="51.42578125" bestFit="1" customWidth="1"/>
    <col min="632" max="632" width="111.5703125" bestFit="1" customWidth="1"/>
    <col min="633" max="633" width="43.5703125" bestFit="1" customWidth="1"/>
    <col min="634" max="634" width="23.85546875" bestFit="1" customWidth="1"/>
    <col min="635" max="635" width="25.7109375" bestFit="1" customWidth="1"/>
    <col min="636" max="636" width="34.5703125" bestFit="1" customWidth="1"/>
    <col min="637" max="637" width="34.28515625" bestFit="1" customWidth="1"/>
    <col min="638" max="638" width="51.42578125" bestFit="1" customWidth="1"/>
    <col min="639" max="639" width="158.85546875" bestFit="1" customWidth="1"/>
    <col min="640" max="640" width="43.5703125" bestFit="1" customWidth="1"/>
    <col min="641" max="641" width="23.85546875" bestFit="1" customWidth="1"/>
    <col min="642" max="642" width="25.7109375" bestFit="1" customWidth="1"/>
    <col min="643" max="643" width="34.5703125" bestFit="1" customWidth="1"/>
    <col min="644" max="644" width="34.28515625" bestFit="1" customWidth="1"/>
    <col min="645" max="645" width="51.42578125" bestFit="1" customWidth="1"/>
    <col min="646" max="646" width="155.28515625" bestFit="1" customWidth="1"/>
    <col min="647" max="647" width="43.5703125" bestFit="1" customWidth="1"/>
    <col min="648" max="648" width="23.85546875" bestFit="1" customWidth="1"/>
    <col min="649" max="649" width="25.7109375" bestFit="1" customWidth="1"/>
    <col min="650" max="650" width="34.5703125" bestFit="1" customWidth="1"/>
    <col min="651" max="651" width="34.28515625" bestFit="1" customWidth="1"/>
    <col min="652" max="652" width="51.42578125" bestFit="1" customWidth="1"/>
    <col min="653" max="653" width="123" bestFit="1" customWidth="1"/>
    <col min="654" max="654" width="43.5703125" bestFit="1" customWidth="1"/>
    <col min="655" max="655" width="23.85546875" bestFit="1" customWidth="1"/>
    <col min="656" max="656" width="25.7109375" bestFit="1" customWidth="1"/>
    <col min="657" max="657" width="34.5703125" bestFit="1" customWidth="1"/>
    <col min="658" max="658" width="34.28515625" bestFit="1" customWidth="1"/>
    <col min="659" max="659" width="51.42578125" bestFit="1" customWidth="1"/>
    <col min="660" max="660" width="37.7109375" bestFit="1" customWidth="1"/>
    <col min="661" max="661" width="43.5703125" bestFit="1" customWidth="1"/>
    <col min="662" max="662" width="23.85546875" bestFit="1" customWidth="1"/>
    <col min="663" max="663" width="25.7109375" bestFit="1" customWidth="1"/>
    <col min="664" max="664" width="34.5703125" bestFit="1" customWidth="1"/>
    <col min="665" max="665" width="34.28515625" bestFit="1" customWidth="1"/>
    <col min="666" max="666" width="51.42578125" bestFit="1" customWidth="1"/>
    <col min="667" max="667" width="60.28515625" bestFit="1" customWidth="1"/>
    <col min="668" max="668" width="43.5703125" bestFit="1" customWidth="1"/>
    <col min="669" max="669" width="23.85546875" bestFit="1" customWidth="1"/>
    <col min="670" max="670" width="25.7109375" bestFit="1" customWidth="1"/>
    <col min="671" max="671" width="34.5703125" bestFit="1" customWidth="1"/>
    <col min="672" max="672" width="34.28515625" bestFit="1" customWidth="1"/>
    <col min="673" max="673" width="51.42578125" bestFit="1" customWidth="1"/>
    <col min="674" max="674" width="116" bestFit="1" customWidth="1"/>
    <col min="675" max="675" width="43.5703125" bestFit="1" customWidth="1"/>
    <col min="676" max="676" width="23.85546875" bestFit="1" customWidth="1"/>
    <col min="677" max="677" width="25.7109375" bestFit="1" customWidth="1"/>
    <col min="678" max="678" width="34.5703125" bestFit="1" customWidth="1"/>
    <col min="679" max="679" width="34.28515625" bestFit="1" customWidth="1"/>
    <col min="680" max="680" width="51.42578125" bestFit="1" customWidth="1"/>
    <col min="681" max="681" width="170.7109375" bestFit="1" customWidth="1"/>
    <col min="682" max="682" width="43.5703125" bestFit="1" customWidth="1"/>
    <col min="683" max="683" width="23.85546875" bestFit="1" customWidth="1"/>
    <col min="684" max="684" width="25.7109375" bestFit="1" customWidth="1"/>
    <col min="685" max="685" width="34.5703125" bestFit="1" customWidth="1"/>
    <col min="686" max="686" width="34.28515625" bestFit="1" customWidth="1"/>
    <col min="687" max="687" width="51.42578125" bestFit="1" customWidth="1"/>
    <col min="688" max="688" width="119.140625" bestFit="1" customWidth="1"/>
    <col min="689" max="689" width="43.5703125" bestFit="1" customWidth="1"/>
    <col min="690" max="690" width="23.85546875" bestFit="1" customWidth="1"/>
    <col min="691" max="691" width="25.7109375" bestFit="1" customWidth="1"/>
    <col min="692" max="692" width="34.5703125" bestFit="1" customWidth="1"/>
    <col min="693" max="693" width="34.28515625" bestFit="1" customWidth="1"/>
    <col min="694" max="694" width="51.42578125" bestFit="1" customWidth="1"/>
    <col min="695" max="695" width="110.140625" bestFit="1" customWidth="1"/>
    <col min="696" max="696" width="43.5703125" bestFit="1" customWidth="1"/>
    <col min="697" max="697" width="23.85546875" bestFit="1" customWidth="1"/>
    <col min="698" max="698" width="25.7109375" bestFit="1" customWidth="1"/>
    <col min="699" max="699" width="34.5703125" bestFit="1" customWidth="1"/>
    <col min="700" max="700" width="34.28515625" bestFit="1" customWidth="1"/>
    <col min="701" max="701" width="51.42578125" bestFit="1" customWidth="1"/>
    <col min="702" max="702" width="77.140625" bestFit="1" customWidth="1"/>
    <col min="703" max="703" width="43.5703125" bestFit="1" customWidth="1"/>
    <col min="704" max="704" width="23.85546875" bestFit="1" customWidth="1"/>
    <col min="705" max="705" width="25.7109375" bestFit="1" customWidth="1"/>
    <col min="706" max="706" width="34.5703125" bestFit="1" customWidth="1"/>
    <col min="707" max="707" width="34.28515625" bestFit="1" customWidth="1"/>
    <col min="708" max="708" width="51.42578125" bestFit="1" customWidth="1"/>
    <col min="709" max="709" width="152.85546875" bestFit="1" customWidth="1"/>
    <col min="710" max="710" width="43.5703125" bestFit="1" customWidth="1"/>
    <col min="711" max="711" width="23.85546875" bestFit="1" customWidth="1"/>
    <col min="712" max="712" width="25.7109375" bestFit="1" customWidth="1"/>
    <col min="713" max="713" width="34.5703125" bestFit="1" customWidth="1"/>
    <col min="714" max="714" width="34.28515625" bestFit="1" customWidth="1"/>
    <col min="715" max="715" width="51.42578125" bestFit="1" customWidth="1"/>
    <col min="716" max="716" width="255.7109375" bestFit="1" customWidth="1"/>
    <col min="717" max="717" width="43.5703125" bestFit="1" customWidth="1"/>
    <col min="718" max="718" width="23.85546875" bestFit="1" customWidth="1"/>
    <col min="719" max="719" width="25.7109375" bestFit="1" customWidth="1"/>
    <col min="720" max="720" width="34.5703125" bestFit="1" customWidth="1"/>
    <col min="721" max="721" width="34.28515625" bestFit="1" customWidth="1"/>
    <col min="722" max="722" width="39.85546875" bestFit="1" customWidth="1"/>
    <col min="723" max="723" width="143" bestFit="1" customWidth="1"/>
    <col min="724" max="724" width="43.5703125" bestFit="1" customWidth="1"/>
    <col min="725" max="725" width="23.85546875" bestFit="1" customWidth="1"/>
    <col min="726" max="726" width="25.7109375" bestFit="1" customWidth="1"/>
    <col min="727" max="727" width="34.5703125" bestFit="1" customWidth="1"/>
    <col min="728" max="728" width="34.28515625" bestFit="1" customWidth="1"/>
    <col min="729" max="729" width="51.42578125" bestFit="1" customWidth="1"/>
    <col min="730" max="730" width="49.28515625" bestFit="1" customWidth="1"/>
    <col min="731" max="731" width="43.5703125" bestFit="1" customWidth="1"/>
    <col min="732" max="732" width="23.85546875" bestFit="1" customWidth="1"/>
    <col min="733" max="733" width="25.7109375" bestFit="1" customWidth="1"/>
    <col min="734" max="734" width="34.5703125" bestFit="1" customWidth="1"/>
    <col min="735" max="735" width="34.28515625" bestFit="1" customWidth="1"/>
    <col min="736" max="736" width="39.85546875" bestFit="1" customWidth="1"/>
    <col min="737" max="737" width="57.42578125" bestFit="1" customWidth="1"/>
    <col min="738" max="738" width="37.140625" bestFit="1" customWidth="1"/>
    <col min="739" max="739" width="23.85546875" bestFit="1" customWidth="1"/>
    <col min="740" max="740" width="25.7109375" bestFit="1" customWidth="1"/>
    <col min="741" max="741" width="34.5703125" bestFit="1" customWidth="1"/>
    <col min="742" max="742" width="34.28515625" bestFit="1" customWidth="1"/>
    <col min="743" max="743" width="28.85546875" bestFit="1" customWidth="1"/>
    <col min="744" max="744" width="89.140625" bestFit="1" customWidth="1"/>
    <col min="745" max="745" width="43.5703125" bestFit="1" customWidth="1"/>
    <col min="746" max="746" width="23.85546875" bestFit="1" customWidth="1"/>
    <col min="747" max="747" width="25.7109375" bestFit="1" customWidth="1"/>
    <col min="748" max="748" width="34.5703125" bestFit="1" customWidth="1"/>
    <col min="749" max="749" width="34.28515625" bestFit="1" customWidth="1"/>
    <col min="750" max="750" width="51.42578125" bestFit="1" customWidth="1"/>
    <col min="751" max="751" width="88.85546875" bestFit="1" customWidth="1"/>
    <col min="752" max="752" width="43.5703125" bestFit="1" customWidth="1"/>
    <col min="753" max="753" width="23.85546875" bestFit="1" customWidth="1"/>
    <col min="754" max="754" width="25.7109375" bestFit="1" customWidth="1"/>
    <col min="755" max="755" width="34.5703125" bestFit="1" customWidth="1"/>
    <col min="756" max="756" width="34.28515625" bestFit="1" customWidth="1"/>
    <col min="757" max="757" width="51.42578125" bestFit="1" customWidth="1"/>
    <col min="758" max="758" width="87.85546875" bestFit="1" customWidth="1"/>
    <col min="759" max="759" width="43.5703125" bestFit="1" customWidth="1"/>
    <col min="760" max="760" width="23.85546875" bestFit="1" customWidth="1"/>
    <col min="761" max="761" width="25.7109375" bestFit="1" customWidth="1"/>
    <col min="762" max="762" width="34.5703125" bestFit="1" customWidth="1"/>
    <col min="763" max="763" width="34.28515625" bestFit="1" customWidth="1"/>
    <col min="764" max="764" width="51.42578125" bestFit="1" customWidth="1"/>
    <col min="765" max="765" width="78.28515625" bestFit="1" customWidth="1"/>
    <col min="766" max="766" width="43.5703125" bestFit="1" customWidth="1"/>
    <col min="767" max="767" width="23.85546875" bestFit="1" customWidth="1"/>
    <col min="768" max="768" width="25.7109375" bestFit="1" customWidth="1"/>
    <col min="769" max="769" width="34.5703125" bestFit="1" customWidth="1"/>
    <col min="770" max="770" width="34.28515625" bestFit="1" customWidth="1"/>
    <col min="771" max="771" width="51.42578125" bestFit="1" customWidth="1"/>
    <col min="772" max="772" width="80.7109375" bestFit="1" customWidth="1"/>
    <col min="773" max="773" width="43.5703125" bestFit="1" customWidth="1"/>
    <col min="774" max="774" width="23.85546875" bestFit="1" customWidth="1"/>
    <col min="775" max="775" width="25.7109375" bestFit="1" customWidth="1"/>
    <col min="776" max="776" width="34.5703125" bestFit="1" customWidth="1"/>
    <col min="777" max="777" width="34.28515625" bestFit="1" customWidth="1"/>
    <col min="778" max="778" width="51.42578125" bestFit="1" customWidth="1"/>
    <col min="779" max="779" width="46.7109375" bestFit="1" customWidth="1"/>
    <col min="780" max="780" width="43.5703125" bestFit="1" customWidth="1"/>
    <col min="781" max="781" width="23.85546875" bestFit="1" customWidth="1"/>
    <col min="782" max="782" width="25.7109375" bestFit="1" customWidth="1"/>
    <col min="783" max="783" width="34.5703125" bestFit="1" customWidth="1"/>
    <col min="784" max="784" width="34.28515625" bestFit="1" customWidth="1"/>
    <col min="785" max="785" width="51.42578125" bestFit="1" customWidth="1"/>
    <col min="786" max="786" width="45.7109375" bestFit="1" customWidth="1"/>
    <col min="787" max="787" width="43.5703125" bestFit="1" customWidth="1"/>
    <col min="788" max="788" width="23.85546875" bestFit="1" customWidth="1"/>
    <col min="789" max="789" width="25.7109375" bestFit="1" customWidth="1"/>
    <col min="790" max="790" width="34.5703125" bestFit="1" customWidth="1"/>
    <col min="791" max="791" width="34.28515625" bestFit="1" customWidth="1"/>
    <col min="792" max="792" width="51.42578125" bestFit="1" customWidth="1"/>
    <col min="793" max="793" width="33.85546875" bestFit="1" customWidth="1"/>
    <col min="794" max="794" width="43.5703125" bestFit="1" customWidth="1"/>
    <col min="795" max="795" width="23.85546875" bestFit="1" customWidth="1"/>
    <col min="796" max="796" width="25.7109375" bestFit="1" customWidth="1"/>
    <col min="797" max="797" width="34.5703125" bestFit="1" customWidth="1"/>
    <col min="798" max="798" width="34.28515625" bestFit="1" customWidth="1"/>
    <col min="799" max="799" width="51.42578125" bestFit="1" customWidth="1"/>
    <col min="800" max="800" width="55.28515625" bestFit="1" customWidth="1"/>
    <col min="801" max="801" width="43.5703125" bestFit="1" customWidth="1"/>
    <col min="802" max="802" width="23.85546875" bestFit="1" customWidth="1"/>
    <col min="803" max="803" width="25.7109375" bestFit="1" customWidth="1"/>
    <col min="804" max="804" width="34.5703125" bestFit="1" customWidth="1"/>
    <col min="805" max="805" width="34.28515625" bestFit="1" customWidth="1"/>
    <col min="806" max="806" width="51.42578125" bestFit="1" customWidth="1"/>
    <col min="807" max="807" width="78.140625" bestFit="1" customWidth="1"/>
    <col min="808" max="808" width="43.5703125" bestFit="1" customWidth="1"/>
    <col min="809" max="809" width="23.85546875" bestFit="1" customWidth="1"/>
    <col min="810" max="810" width="25.7109375" bestFit="1" customWidth="1"/>
    <col min="811" max="811" width="34.5703125" bestFit="1" customWidth="1"/>
    <col min="812" max="812" width="34.28515625" bestFit="1" customWidth="1"/>
    <col min="813" max="813" width="51.42578125" bestFit="1" customWidth="1"/>
    <col min="814" max="814" width="89.28515625" bestFit="1" customWidth="1"/>
    <col min="815" max="815" width="43.5703125" bestFit="1" customWidth="1"/>
    <col min="816" max="816" width="23.85546875" bestFit="1" customWidth="1"/>
    <col min="817" max="817" width="25.7109375" bestFit="1" customWidth="1"/>
    <col min="818" max="818" width="34.5703125" bestFit="1" customWidth="1"/>
    <col min="819" max="819" width="34.28515625" bestFit="1" customWidth="1"/>
    <col min="820" max="820" width="51.42578125" bestFit="1" customWidth="1"/>
    <col min="821" max="821" width="34.5703125" bestFit="1" customWidth="1"/>
    <col min="822" max="822" width="43.5703125" bestFit="1" customWidth="1"/>
    <col min="823" max="823" width="23.85546875" bestFit="1" customWidth="1"/>
    <col min="824" max="824" width="25.7109375" bestFit="1" customWidth="1"/>
    <col min="825" max="825" width="34.5703125" bestFit="1" customWidth="1"/>
    <col min="826" max="826" width="34.28515625" bestFit="1" customWidth="1"/>
    <col min="827" max="827" width="51.42578125" bestFit="1" customWidth="1"/>
    <col min="828" max="828" width="77.85546875" bestFit="1" customWidth="1"/>
    <col min="829" max="829" width="43.5703125" bestFit="1" customWidth="1"/>
    <col min="830" max="830" width="23.85546875" bestFit="1" customWidth="1"/>
    <col min="831" max="831" width="25.7109375" bestFit="1" customWidth="1"/>
    <col min="832" max="832" width="34.5703125" bestFit="1" customWidth="1"/>
    <col min="833" max="833" width="34.28515625" bestFit="1" customWidth="1"/>
    <col min="834" max="834" width="51.42578125" bestFit="1" customWidth="1"/>
    <col min="835" max="835" width="70.140625" bestFit="1" customWidth="1"/>
    <col min="836" max="836" width="43.5703125" bestFit="1" customWidth="1"/>
    <col min="837" max="837" width="23.85546875" bestFit="1" customWidth="1"/>
    <col min="838" max="838" width="25.7109375" bestFit="1" customWidth="1"/>
    <col min="839" max="839" width="34.5703125" bestFit="1" customWidth="1"/>
    <col min="840" max="840" width="34.28515625" bestFit="1" customWidth="1"/>
    <col min="841" max="841" width="51.42578125" bestFit="1" customWidth="1"/>
    <col min="842" max="842" width="143.5703125" bestFit="1" customWidth="1"/>
    <col min="843" max="843" width="43.5703125" bestFit="1" customWidth="1"/>
    <col min="844" max="844" width="23.85546875" bestFit="1" customWidth="1"/>
    <col min="845" max="845" width="25.7109375" bestFit="1" customWidth="1"/>
    <col min="846" max="846" width="34.5703125" bestFit="1" customWidth="1"/>
    <col min="847" max="847" width="34.28515625" bestFit="1" customWidth="1"/>
    <col min="848" max="848" width="51.42578125" bestFit="1" customWidth="1"/>
    <col min="849" max="849" width="85.85546875" bestFit="1" customWidth="1"/>
    <col min="850" max="850" width="43.5703125" bestFit="1" customWidth="1"/>
    <col min="851" max="851" width="23.85546875" bestFit="1" customWidth="1"/>
    <col min="852" max="852" width="25.7109375" bestFit="1" customWidth="1"/>
    <col min="853" max="853" width="34.5703125" bestFit="1" customWidth="1"/>
    <col min="854" max="854" width="34.28515625" bestFit="1" customWidth="1"/>
    <col min="855" max="855" width="51.42578125" bestFit="1" customWidth="1"/>
    <col min="856" max="856" width="119.140625" bestFit="1" customWidth="1"/>
    <col min="857" max="857" width="43.5703125" bestFit="1" customWidth="1"/>
    <col min="858" max="858" width="23.85546875" bestFit="1" customWidth="1"/>
    <col min="859" max="859" width="25.7109375" bestFit="1" customWidth="1"/>
    <col min="860" max="860" width="34.5703125" bestFit="1" customWidth="1"/>
    <col min="861" max="861" width="34.28515625" bestFit="1" customWidth="1"/>
    <col min="862" max="862" width="51.42578125" bestFit="1" customWidth="1"/>
    <col min="863" max="863" width="151.42578125" bestFit="1" customWidth="1"/>
    <col min="864" max="864" width="43.5703125" bestFit="1" customWidth="1"/>
    <col min="865" max="865" width="23.85546875" bestFit="1" customWidth="1"/>
    <col min="866" max="866" width="25.7109375" bestFit="1" customWidth="1"/>
    <col min="867" max="867" width="34.5703125" bestFit="1" customWidth="1"/>
    <col min="868" max="868" width="34.28515625" bestFit="1" customWidth="1"/>
    <col min="869" max="869" width="51.42578125" bestFit="1" customWidth="1"/>
    <col min="870" max="870" width="94.42578125" bestFit="1" customWidth="1"/>
    <col min="871" max="871" width="43.5703125" bestFit="1" customWidth="1"/>
    <col min="872" max="872" width="23.85546875" bestFit="1" customWidth="1"/>
    <col min="873" max="873" width="25.7109375" bestFit="1" customWidth="1"/>
    <col min="874" max="874" width="34.5703125" bestFit="1" customWidth="1"/>
    <col min="875" max="875" width="27.140625" bestFit="1" customWidth="1"/>
    <col min="876" max="876" width="51.42578125" bestFit="1" customWidth="1"/>
    <col min="877" max="877" width="77.140625" bestFit="1" customWidth="1"/>
    <col min="878" max="878" width="43.5703125" bestFit="1" customWidth="1"/>
    <col min="879" max="879" width="23.85546875" bestFit="1" customWidth="1"/>
    <col min="880" max="880" width="25.7109375" bestFit="1" customWidth="1"/>
    <col min="881" max="881" width="34.5703125" bestFit="1" customWidth="1"/>
    <col min="882" max="882" width="34.28515625" bestFit="1" customWidth="1"/>
    <col min="883" max="883" width="51.42578125" bestFit="1" customWidth="1"/>
    <col min="884" max="884" width="43.140625" bestFit="1" customWidth="1"/>
    <col min="885" max="885" width="43.5703125" bestFit="1" customWidth="1"/>
    <col min="886" max="886" width="23.85546875" bestFit="1" customWidth="1"/>
    <col min="887" max="887" width="25.7109375" bestFit="1" customWidth="1"/>
    <col min="888" max="888" width="34.5703125" bestFit="1" customWidth="1"/>
    <col min="889" max="889" width="34.28515625" bestFit="1" customWidth="1"/>
    <col min="890" max="890" width="39.85546875" bestFit="1" customWidth="1"/>
    <col min="891" max="891" width="106.7109375" bestFit="1" customWidth="1"/>
    <col min="892" max="892" width="43.5703125" bestFit="1" customWidth="1"/>
    <col min="893" max="893" width="23.85546875" bestFit="1" customWidth="1"/>
    <col min="894" max="894" width="25.7109375" bestFit="1" customWidth="1"/>
    <col min="895" max="895" width="27.28515625" bestFit="1" customWidth="1"/>
    <col min="896" max="896" width="34.28515625" bestFit="1" customWidth="1"/>
    <col min="897" max="897" width="51.42578125" bestFit="1" customWidth="1"/>
    <col min="898" max="898" width="41" bestFit="1" customWidth="1"/>
    <col min="899" max="899" width="43.5703125" bestFit="1" customWidth="1"/>
    <col min="900" max="900" width="23.85546875" bestFit="1" customWidth="1"/>
    <col min="901" max="901" width="25.7109375" bestFit="1" customWidth="1"/>
    <col min="902" max="902" width="34.5703125" bestFit="1" customWidth="1"/>
    <col min="903" max="903" width="34.28515625" bestFit="1" customWidth="1"/>
    <col min="904" max="904" width="51.42578125" bestFit="1" customWidth="1"/>
    <col min="905" max="905" width="150.5703125" bestFit="1" customWidth="1"/>
    <col min="906" max="906" width="43.5703125" bestFit="1" customWidth="1"/>
    <col min="907" max="907" width="23.85546875" bestFit="1" customWidth="1"/>
    <col min="908" max="908" width="25.7109375" bestFit="1" customWidth="1"/>
    <col min="909" max="909" width="34.5703125" bestFit="1" customWidth="1"/>
    <col min="910" max="910" width="34.28515625" bestFit="1" customWidth="1"/>
    <col min="911" max="911" width="51.42578125" bestFit="1" customWidth="1"/>
    <col min="912" max="912" width="255.7109375" bestFit="1" customWidth="1"/>
    <col min="913" max="913" width="43.5703125" bestFit="1" customWidth="1"/>
    <col min="914" max="914" width="23.85546875" bestFit="1" customWidth="1"/>
    <col min="915" max="915" width="25.7109375" bestFit="1" customWidth="1"/>
    <col min="916" max="916" width="34.5703125" bestFit="1" customWidth="1"/>
    <col min="917" max="917" width="34.28515625" bestFit="1" customWidth="1"/>
    <col min="918" max="918" width="51.42578125" bestFit="1" customWidth="1"/>
    <col min="919" max="919" width="89.28515625" bestFit="1" customWidth="1"/>
    <col min="920" max="920" width="43.5703125" bestFit="1" customWidth="1"/>
    <col min="921" max="921" width="23.85546875" bestFit="1" customWidth="1"/>
    <col min="922" max="922" width="25.7109375" bestFit="1" customWidth="1"/>
    <col min="923" max="923" width="34.5703125" bestFit="1" customWidth="1"/>
    <col min="924" max="924" width="34.28515625" bestFit="1" customWidth="1"/>
    <col min="925" max="925" width="51.42578125" bestFit="1" customWidth="1"/>
    <col min="926" max="926" width="86.85546875" bestFit="1" customWidth="1"/>
    <col min="927" max="927" width="43.5703125" bestFit="1" customWidth="1"/>
    <col min="928" max="928" width="23.85546875" bestFit="1" customWidth="1"/>
    <col min="929" max="929" width="25.7109375" bestFit="1" customWidth="1"/>
    <col min="930" max="930" width="34.5703125" bestFit="1" customWidth="1"/>
    <col min="931" max="931" width="34.28515625" bestFit="1" customWidth="1"/>
    <col min="932" max="932" width="51.42578125" bestFit="1" customWidth="1"/>
    <col min="933" max="933" width="31.7109375" bestFit="1" customWidth="1"/>
    <col min="934" max="934" width="43.5703125" bestFit="1" customWidth="1"/>
    <col min="935" max="935" width="23.85546875" bestFit="1" customWidth="1"/>
    <col min="936" max="936" width="25.7109375" bestFit="1" customWidth="1"/>
    <col min="937" max="937" width="34.5703125" bestFit="1" customWidth="1"/>
    <col min="938" max="938" width="34.28515625" bestFit="1" customWidth="1"/>
    <col min="939" max="939" width="51.42578125" bestFit="1" customWidth="1"/>
    <col min="940" max="940" width="54.42578125" bestFit="1" customWidth="1"/>
    <col min="941" max="941" width="43.5703125" bestFit="1" customWidth="1"/>
    <col min="942" max="942" width="23.85546875" bestFit="1" customWidth="1"/>
    <col min="943" max="943" width="25.7109375" bestFit="1" customWidth="1"/>
    <col min="944" max="944" width="34.5703125" bestFit="1" customWidth="1"/>
    <col min="945" max="945" width="34.28515625" bestFit="1" customWidth="1"/>
    <col min="946" max="946" width="51.42578125" bestFit="1" customWidth="1"/>
    <col min="947" max="947" width="186" bestFit="1" customWidth="1"/>
    <col min="948" max="948" width="43.5703125" bestFit="1" customWidth="1"/>
    <col min="949" max="949" width="23.85546875" bestFit="1" customWidth="1"/>
    <col min="950" max="950" width="25.7109375" bestFit="1" customWidth="1"/>
    <col min="951" max="951" width="34.5703125" bestFit="1" customWidth="1"/>
    <col min="952" max="952" width="34.28515625" bestFit="1" customWidth="1"/>
    <col min="953" max="953" width="51.42578125" bestFit="1" customWidth="1"/>
    <col min="954" max="954" width="101.42578125" bestFit="1" customWidth="1"/>
    <col min="955" max="955" width="43.5703125" bestFit="1" customWidth="1"/>
    <col min="956" max="956" width="23.85546875" bestFit="1" customWidth="1"/>
    <col min="957" max="957" width="25.7109375" bestFit="1" customWidth="1"/>
    <col min="958" max="958" width="34.5703125" bestFit="1" customWidth="1"/>
    <col min="959" max="959" width="34.28515625" bestFit="1" customWidth="1"/>
    <col min="960" max="960" width="51.42578125" bestFit="1" customWidth="1"/>
    <col min="961" max="961" width="54.42578125" bestFit="1" customWidth="1"/>
    <col min="962" max="962" width="43.5703125" bestFit="1" customWidth="1"/>
    <col min="963" max="963" width="23.85546875" bestFit="1" customWidth="1"/>
    <col min="964" max="964" width="25.7109375" bestFit="1" customWidth="1"/>
    <col min="965" max="965" width="34.5703125" bestFit="1" customWidth="1"/>
    <col min="966" max="966" width="34.28515625" bestFit="1" customWidth="1"/>
    <col min="967" max="967" width="51.42578125" bestFit="1" customWidth="1"/>
    <col min="968" max="968" width="60" bestFit="1" customWidth="1"/>
    <col min="969" max="969" width="43.5703125" bestFit="1" customWidth="1"/>
    <col min="970" max="970" width="23.85546875" bestFit="1" customWidth="1"/>
    <col min="971" max="971" width="25.7109375" bestFit="1" customWidth="1"/>
    <col min="972" max="972" width="34.5703125" bestFit="1" customWidth="1"/>
    <col min="973" max="973" width="34.28515625" bestFit="1" customWidth="1"/>
    <col min="974" max="974" width="51.42578125" bestFit="1" customWidth="1"/>
    <col min="975" max="975" width="100.140625" bestFit="1" customWidth="1"/>
    <col min="976" max="976" width="43.5703125" bestFit="1" customWidth="1"/>
    <col min="977" max="977" width="23.85546875" bestFit="1" customWidth="1"/>
    <col min="978" max="978" width="25.7109375" bestFit="1" customWidth="1"/>
    <col min="979" max="979" width="34.5703125" bestFit="1" customWidth="1"/>
    <col min="980" max="980" width="34.28515625" bestFit="1" customWidth="1"/>
    <col min="981" max="981" width="51.42578125" bestFit="1" customWidth="1"/>
    <col min="982" max="982" width="54.85546875" bestFit="1" customWidth="1"/>
    <col min="983" max="983" width="43.5703125" bestFit="1" customWidth="1"/>
    <col min="984" max="984" width="23.85546875" bestFit="1" customWidth="1"/>
    <col min="985" max="985" width="25.7109375" bestFit="1" customWidth="1"/>
    <col min="986" max="986" width="34.5703125" bestFit="1" customWidth="1"/>
    <col min="987" max="987" width="34.28515625" bestFit="1" customWidth="1"/>
    <col min="988" max="988" width="51.42578125" bestFit="1" customWidth="1"/>
    <col min="989" max="989" width="127.85546875" bestFit="1" customWidth="1"/>
    <col min="990" max="990" width="43.5703125" bestFit="1" customWidth="1"/>
    <col min="991" max="991" width="23.85546875" bestFit="1" customWidth="1"/>
    <col min="992" max="992" width="25.7109375" bestFit="1" customWidth="1"/>
    <col min="993" max="993" width="34.5703125" bestFit="1" customWidth="1"/>
    <col min="994" max="994" width="34.28515625" bestFit="1" customWidth="1"/>
    <col min="995" max="995" width="51.42578125" bestFit="1" customWidth="1"/>
    <col min="996" max="996" width="146.7109375" bestFit="1" customWidth="1"/>
    <col min="997" max="997" width="43.5703125" bestFit="1" customWidth="1"/>
    <col min="998" max="998" width="23.85546875" bestFit="1" customWidth="1"/>
    <col min="999" max="999" width="25.7109375" bestFit="1" customWidth="1"/>
    <col min="1000" max="1000" width="34.5703125" bestFit="1" customWidth="1"/>
    <col min="1001" max="1001" width="34.28515625" bestFit="1" customWidth="1"/>
    <col min="1002" max="1002" width="51.42578125" bestFit="1" customWidth="1"/>
    <col min="1003" max="1003" width="115" bestFit="1" customWidth="1"/>
    <col min="1004" max="1004" width="43.5703125" bestFit="1" customWidth="1"/>
    <col min="1005" max="1005" width="23.85546875" bestFit="1" customWidth="1"/>
    <col min="1006" max="1006" width="25.7109375" bestFit="1" customWidth="1"/>
    <col min="1007" max="1007" width="34.5703125" bestFit="1" customWidth="1"/>
    <col min="1008" max="1008" width="34.28515625" bestFit="1" customWidth="1"/>
    <col min="1009" max="1009" width="51.42578125" bestFit="1" customWidth="1"/>
    <col min="1010" max="1010" width="50.5703125" bestFit="1" customWidth="1"/>
    <col min="1011" max="1011" width="43.5703125" bestFit="1" customWidth="1"/>
    <col min="1012" max="1012" width="23.85546875" bestFit="1" customWidth="1"/>
    <col min="1013" max="1013" width="25.7109375" bestFit="1" customWidth="1"/>
    <col min="1014" max="1014" width="34.5703125" bestFit="1" customWidth="1"/>
    <col min="1015" max="1015" width="34.28515625" bestFit="1" customWidth="1"/>
    <col min="1016" max="1016" width="51.42578125" bestFit="1" customWidth="1"/>
    <col min="1017" max="1017" width="74.28515625" bestFit="1" customWidth="1"/>
    <col min="1018" max="1018" width="43.5703125" bestFit="1" customWidth="1"/>
    <col min="1019" max="1019" width="23.85546875" bestFit="1" customWidth="1"/>
    <col min="1020" max="1020" width="25.7109375" bestFit="1" customWidth="1"/>
    <col min="1021" max="1021" width="34.5703125" bestFit="1" customWidth="1"/>
    <col min="1022" max="1022" width="34.28515625" bestFit="1" customWidth="1"/>
    <col min="1023" max="1023" width="51.42578125" bestFit="1" customWidth="1"/>
    <col min="1024" max="1024" width="45.42578125" bestFit="1" customWidth="1"/>
    <col min="1025" max="1025" width="43.5703125" bestFit="1" customWidth="1"/>
    <col min="1026" max="1026" width="23.85546875" bestFit="1" customWidth="1"/>
    <col min="1027" max="1027" width="25.7109375" bestFit="1" customWidth="1"/>
    <col min="1028" max="1028" width="34.5703125" bestFit="1" customWidth="1"/>
    <col min="1029" max="1029" width="34.28515625" bestFit="1" customWidth="1"/>
    <col min="1030" max="1030" width="51.42578125" bestFit="1" customWidth="1"/>
    <col min="1031" max="1031" width="77.28515625" bestFit="1" customWidth="1"/>
    <col min="1032" max="1032" width="43.5703125" bestFit="1" customWidth="1"/>
    <col min="1033" max="1033" width="23.85546875" bestFit="1" customWidth="1"/>
    <col min="1034" max="1034" width="25.7109375" bestFit="1" customWidth="1"/>
    <col min="1035" max="1035" width="34.5703125" bestFit="1" customWidth="1"/>
    <col min="1036" max="1036" width="34.28515625" bestFit="1" customWidth="1"/>
    <col min="1037" max="1037" width="51.42578125" bestFit="1" customWidth="1"/>
    <col min="1038" max="1038" width="66.42578125" bestFit="1" customWidth="1"/>
    <col min="1039" max="1039" width="43.5703125" bestFit="1" customWidth="1"/>
    <col min="1040" max="1040" width="23.85546875" bestFit="1" customWidth="1"/>
    <col min="1041" max="1041" width="25.7109375" bestFit="1" customWidth="1"/>
    <col min="1042" max="1042" width="34.5703125" bestFit="1" customWidth="1"/>
    <col min="1043" max="1043" width="34.28515625" bestFit="1" customWidth="1"/>
    <col min="1044" max="1044" width="51.42578125" bestFit="1" customWidth="1"/>
    <col min="1045" max="1045" width="92" bestFit="1" customWidth="1"/>
    <col min="1046" max="1046" width="43.5703125" bestFit="1" customWidth="1"/>
    <col min="1047" max="1047" width="23.85546875" bestFit="1" customWidth="1"/>
    <col min="1048" max="1048" width="25.7109375" bestFit="1" customWidth="1"/>
    <col min="1049" max="1049" width="34.5703125" bestFit="1" customWidth="1"/>
    <col min="1050" max="1050" width="34.28515625" bestFit="1" customWidth="1"/>
    <col min="1051" max="1051" width="51.42578125" bestFit="1" customWidth="1"/>
    <col min="1052" max="1052" width="86.28515625" bestFit="1" customWidth="1"/>
    <col min="1053" max="1053" width="43.5703125" bestFit="1" customWidth="1"/>
    <col min="1054" max="1054" width="23.85546875" bestFit="1" customWidth="1"/>
    <col min="1055" max="1055" width="25.7109375" bestFit="1" customWidth="1"/>
    <col min="1056" max="1056" width="34.5703125" bestFit="1" customWidth="1"/>
    <col min="1057" max="1057" width="34.28515625" bestFit="1" customWidth="1"/>
    <col min="1058" max="1058" width="47.140625" bestFit="1" customWidth="1"/>
    <col min="1059" max="1059" width="91.140625" bestFit="1" customWidth="1"/>
    <col min="1060" max="1060" width="43.5703125" bestFit="1" customWidth="1"/>
    <col min="1061" max="1061" width="23.85546875" bestFit="1" customWidth="1"/>
    <col min="1062" max="1062" width="25.7109375" bestFit="1" customWidth="1"/>
    <col min="1063" max="1063" width="34.5703125" bestFit="1" customWidth="1"/>
    <col min="1064" max="1064" width="34.28515625" bestFit="1" customWidth="1"/>
    <col min="1065" max="1065" width="51.42578125" bestFit="1" customWidth="1"/>
    <col min="1066" max="1066" width="28.5703125" bestFit="1" customWidth="1"/>
    <col min="1067" max="1067" width="50.140625" bestFit="1" customWidth="1"/>
    <col min="1068" max="1068" width="30.28515625" bestFit="1" customWidth="1"/>
    <col min="1069" max="1069" width="32.42578125" bestFit="1" customWidth="1"/>
    <col min="1070" max="1070" width="41.140625" bestFit="1" customWidth="1"/>
    <col min="1071" max="1071" width="40.7109375" bestFit="1" customWidth="1"/>
    <col min="1072" max="1072" width="58.140625" bestFit="1" customWidth="1"/>
  </cols>
  <sheetData>
    <row r="1" spans="1:7" ht="31.5" customHeight="1" x14ac:dyDescent="0.35">
      <c r="A1" s="88" t="s">
        <v>279</v>
      </c>
      <c r="B1" s="88"/>
      <c r="C1" s="88"/>
      <c r="D1" s="88"/>
      <c r="E1" s="88"/>
      <c r="F1" s="88"/>
      <c r="G1" s="88"/>
    </row>
    <row r="2" spans="1:7" x14ac:dyDescent="0.25">
      <c r="A2" s="8" t="s">
        <v>342</v>
      </c>
      <c r="B2" t="s">
        <v>266</v>
      </c>
    </row>
    <row r="4" spans="1:7" ht="45" x14ac:dyDescent="0.25">
      <c r="A4" s="3" t="s">
        <v>276</v>
      </c>
      <c r="B4" s="90" t="s">
        <v>271</v>
      </c>
      <c r="C4" s="90" t="s">
        <v>275</v>
      </c>
      <c r="D4" s="90" t="s">
        <v>272</v>
      </c>
      <c r="E4" s="90" t="s">
        <v>273</v>
      </c>
      <c r="F4" s="90" t="s">
        <v>274</v>
      </c>
    </row>
    <row r="5" spans="1:7" x14ac:dyDescent="0.25">
      <c r="A5" s="4">
        <v>2016</v>
      </c>
      <c r="B5" s="5"/>
      <c r="C5" s="5"/>
      <c r="D5" s="5"/>
      <c r="E5" s="5"/>
      <c r="F5" s="5"/>
    </row>
    <row r="6" spans="1:7" x14ac:dyDescent="0.25">
      <c r="A6" s="4" t="s">
        <v>85</v>
      </c>
      <c r="B6" s="5"/>
      <c r="C6" s="5"/>
      <c r="D6" s="5"/>
      <c r="E6" s="5"/>
      <c r="F6" s="5"/>
    </row>
    <row r="7" spans="1:7" x14ac:dyDescent="0.25">
      <c r="A7" s="4" t="s">
        <v>14</v>
      </c>
      <c r="B7" s="5"/>
      <c r="C7" s="5"/>
      <c r="D7" s="5"/>
      <c r="E7" s="5"/>
      <c r="F7" s="5"/>
    </row>
    <row r="8" spans="1:7" x14ac:dyDescent="0.25">
      <c r="A8" s="4">
        <v>2017</v>
      </c>
      <c r="B8" s="5">
        <v>240000</v>
      </c>
      <c r="C8" s="5"/>
      <c r="D8" s="5"/>
      <c r="E8" s="5"/>
      <c r="F8" s="5"/>
    </row>
    <row r="9" spans="1:7" x14ac:dyDescent="0.25">
      <c r="A9" s="4" t="s">
        <v>19</v>
      </c>
      <c r="B9" s="5">
        <v>240000</v>
      </c>
      <c r="C9" s="5"/>
      <c r="D9" s="5"/>
      <c r="E9" s="5"/>
      <c r="F9" s="5"/>
    </row>
    <row r="10" spans="1:7" x14ac:dyDescent="0.25">
      <c r="A10" s="4" t="s">
        <v>20</v>
      </c>
      <c r="B10" s="5">
        <v>240000</v>
      </c>
      <c r="C10" s="5"/>
      <c r="D10" s="5"/>
      <c r="E10" s="5"/>
      <c r="F10" s="5"/>
    </row>
    <row r="11" spans="1:7" x14ac:dyDescent="0.25">
      <c r="A11" s="4" t="s">
        <v>42</v>
      </c>
      <c r="B11" s="5"/>
      <c r="C11" s="5"/>
      <c r="D11" s="5"/>
      <c r="E11" s="5"/>
      <c r="F11" s="5"/>
    </row>
    <row r="12" spans="1:7" x14ac:dyDescent="0.25">
      <c r="A12" s="4" t="s">
        <v>16</v>
      </c>
      <c r="B12" s="5"/>
      <c r="C12" s="5"/>
      <c r="D12" s="5"/>
      <c r="E12" s="5"/>
      <c r="F12" s="5"/>
    </row>
    <row r="13" spans="1:7" x14ac:dyDescent="0.25">
      <c r="A13" s="4">
        <v>2018</v>
      </c>
      <c r="B13" s="5">
        <v>160000</v>
      </c>
      <c r="C13" s="5"/>
      <c r="D13" s="5"/>
      <c r="E13" s="5"/>
      <c r="F13" s="5"/>
    </row>
    <row r="14" spans="1:7" x14ac:dyDescent="0.25">
      <c r="A14" s="4" t="s">
        <v>19</v>
      </c>
      <c r="B14" s="5">
        <v>160000</v>
      </c>
      <c r="C14" s="5"/>
      <c r="D14" s="5"/>
      <c r="E14" s="5"/>
      <c r="F14" s="5"/>
    </row>
    <row r="15" spans="1:7" x14ac:dyDescent="0.25">
      <c r="A15" s="4" t="s">
        <v>96</v>
      </c>
      <c r="B15" s="5">
        <v>160000</v>
      </c>
      <c r="C15" s="5"/>
      <c r="D15" s="5"/>
      <c r="E15" s="5"/>
      <c r="F15" s="5"/>
    </row>
    <row r="16" spans="1:7" x14ac:dyDescent="0.25">
      <c r="A16" s="4">
        <v>2019</v>
      </c>
      <c r="B16" s="5">
        <v>160000</v>
      </c>
      <c r="C16" s="5"/>
      <c r="D16" s="5"/>
      <c r="E16" s="5"/>
      <c r="F16" s="5"/>
    </row>
    <row r="17" spans="1:6" x14ac:dyDescent="0.25">
      <c r="A17" s="4" t="s">
        <v>19</v>
      </c>
      <c r="B17" s="5">
        <v>135000</v>
      </c>
      <c r="C17" s="5"/>
      <c r="D17" s="5"/>
      <c r="E17" s="5"/>
      <c r="F17" s="5"/>
    </row>
    <row r="18" spans="1:6" x14ac:dyDescent="0.25">
      <c r="A18" s="4" t="s">
        <v>46</v>
      </c>
      <c r="B18" s="5">
        <v>135000</v>
      </c>
      <c r="C18" s="5"/>
      <c r="D18" s="5"/>
      <c r="E18" s="5"/>
      <c r="F18" s="5"/>
    </row>
    <row r="19" spans="1:6" x14ac:dyDescent="0.25">
      <c r="A19" s="4" t="s">
        <v>225</v>
      </c>
      <c r="B19" s="5">
        <v>25000</v>
      </c>
      <c r="C19" s="5"/>
      <c r="D19" s="5"/>
      <c r="E19" s="5"/>
      <c r="F19" s="5"/>
    </row>
    <row r="20" spans="1:6" x14ac:dyDescent="0.25">
      <c r="A20" s="4" t="s">
        <v>47</v>
      </c>
      <c r="B20" s="5">
        <v>25000</v>
      </c>
      <c r="C20" s="5"/>
      <c r="D20" s="5"/>
      <c r="E20" s="5"/>
      <c r="F20" s="5"/>
    </row>
    <row r="21" spans="1:6" x14ac:dyDescent="0.25">
      <c r="A21" s="4">
        <v>2020</v>
      </c>
      <c r="B21" s="5">
        <v>16000000</v>
      </c>
      <c r="C21" s="5"/>
      <c r="D21" s="5"/>
      <c r="E21" s="5">
        <v>11725086</v>
      </c>
      <c r="F21" s="5"/>
    </row>
    <row r="22" spans="1:6" x14ac:dyDescent="0.25">
      <c r="A22" s="4" t="s">
        <v>19</v>
      </c>
      <c r="B22" s="5"/>
      <c r="C22" s="5"/>
      <c r="D22" s="5"/>
      <c r="E22" s="5">
        <v>105000</v>
      </c>
      <c r="F22" s="5"/>
    </row>
    <row r="23" spans="1:6" x14ac:dyDescent="0.25">
      <c r="A23" s="4" t="s">
        <v>48</v>
      </c>
      <c r="B23" s="5"/>
      <c r="C23" s="5"/>
      <c r="D23" s="5"/>
      <c r="E23" s="5">
        <v>105000</v>
      </c>
      <c r="F23" s="5"/>
    </row>
    <row r="24" spans="1:6" x14ac:dyDescent="0.25">
      <c r="A24" s="4" t="s">
        <v>138</v>
      </c>
      <c r="B24" s="5">
        <v>1000000</v>
      </c>
      <c r="C24" s="5"/>
      <c r="D24" s="5"/>
      <c r="E24" s="5"/>
      <c r="F24" s="5"/>
    </row>
    <row r="25" spans="1:6" x14ac:dyDescent="0.25">
      <c r="A25" s="4" t="s">
        <v>6</v>
      </c>
      <c r="B25" s="5">
        <v>1000000</v>
      </c>
      <c r="C25" s="5"/>
      <c r="D25" s="5"/>
      <c r="E25" s="5"/>
      <c r="F25" s="5"/>
    </row>
    <row r="26" spans="1:6" x14ac:dyDescent="0.25">
      <c r="A26" s="4" t="s">
        <v>136</v>
      </c>
      <c r="B26" s="5"/>
      <c r="C26" s="5"/>
      <c r="D26" s="5"/>
      <c r="E26" s="5">
        <v>10000000</v>
      </c>
      <c r="F26" s="5"/>
    </row>
    <row r="27" spans="1:6" x14ac:dyDescent="0.25">
      <c r="A27" s="4" t="s">
        <v>135</v>
      </c>
      <c r="B27" s="5"/>
      <c r="C27" s="5"/>
      <c r="D27" s="5"/>
      <c r="E27" s="5">
        <v>10000000</v>
      </c>
      <c r="F27" s="5"/>
    </row>
    <row r="28" spans="1:6" x14ac:dyDescent="0.25">
      <c r="A28" s="4" t="s">
        <v>162</v>
      </c>
      <c r="B28" s="5">
        <v>12500000</v>
      </c>
      <c r="C28" s="5"/>
      <c r="D28" s="5"/>
      <c r="E28" s="5"/>
      <c r="F28" s="5"/>
    </row>
    <row r="29" spans="1:6" x14ac:dyDescent="0.25">
      <c r="A29" s="4" t="s">
        <v>139</v>
      </c>
      <c r="B29" s="5">
        <v>12500000</v>
      </c>
      <c r="C29" s="5"/>
      <c r="D29" s="5"/>
      <c r="E29" s="5"/>
      <c r="F29" s="5"/>
    </row>
    <row r="30" spans="1:6" x14ac:dyDescent="0.25">
      <c r="A30" s="4" t="s">
        <v>137</v>
      </c>
      <c r="B30" s="5">
        <v>2500000</v>
      </c>
      <c r="C30" s="5"/>
      <c r="D30" s="5"/>
      <c r="E30" s="5"/>
      <c r="F30" s="5"/>
    </row>
    <row r="31" spans="1:6" x14ac:dyDescent="0.25">
      <c r="A31" s="4" t="s">
        <v>6</v>
      </c>
      <c r="B31" s="5">
        <v>2500000</v>
      </c>
      <c r="C31" s="5"/>
      <c r="D31" s="5"/>
      <c r="E31" s="5"/>
      <c r="F31" s="5"/>
    </row>
    <row r="32" spans="1:6" x14ac:dyDescent="0.25">
      <c r="A32" s="39" t="s">
        <v>442</v>
      </c>
      <c r="B32" s="5"/>
      <c r="C32" s="5"/>
      <c r="D32" s="5"/>
      <c r="E32" s="5">
        <v>550000</v>
      </c>
      <c r="F32" s="5"/>
    </row>
    <row r="33" spans="1:6" x14ac:dyDescent="0.25">
      <c r="A33" s="40" t="s">
        <v>430</v>
      </c>
      <c r="B33" s="5"/>
      <c r="C33" s="5"/>
      <c r="D33" s="5"/>
      <c r="E33" s="5">
        <v>550000</v>
      </c>
      <c r="F33" s="5"/>
    </row>
    <row r="34" spans="1:6" x14ac:dyDescent="0.25">
      <c r="A34" s="39" t="s">
        <v>432</v>
      </c>
      <c r="B34" s="5"/>
      <c r="C34" s="5"/>
      <c r="D34" s="5"/>
      <c r="E34" s="5">
        <v>1070086</v>
      </c>
      <c r="F34" s="5"/>
    </row>
    <row r="35" spans="1:6" x14ac:dyDescent="0.25">
      <c r="A35" s="40" t="s">
        <v>84</v>
      </c>
      <c r="B35" s="5"/>
      <c r="C35" s="5"/>
      <c r="D35" s="5"/>
      <c r="E35" s="5">
        <v>1070086</v>
      </c>
      <c r="F35" s="5"/>
    </row>
    <row r="36" spans="1:6" x14ac:dyDescent="0.25">
      <c r="A36" s="4">
        <v>2021</v>
      </c>
      <c r="B36" s="5"/>
      <c r="C36" s="5"/>
      <c r="D36" s="5">
        <v>2423165</v>
      </c>
      <c r="E36" s="5"/>
      <c r="F36" s="5"/>
    </row>
    <row r="37" spans="1:6" x14ac:dyDescent="0.25">
      <c r="A37" s="4" t="s">
        <v>224</v>
      </c>
      <c r="B37" s="5"/>
      <c r="C37" s="5"/>
      <c r="D37" s="5"/>
      <c r="E37" s="5"/>
      <c r="F37" s="5"/>
    </row>
    <row r="38" spans="1:6" x14ac:dyDescent="0.25">
      <c r="A38" s="4" t="s">
        <v>45</v>
      </c>
      <c r="B38" s="5"/>
      <c r="C38" s="5"/>
      <c r="D38" s="5"/>
      <c r="E38" s="5"/>
      <c r="F38" s="5"/>
    </row>
    <row r="39" spans="1:6" x14ac:dyDescent="0.25">
      <c r="A39" s="4" t="s">
        <v>38</v>
      </c>
      <c r="B39" s="5"/>
      <c r="C39" s="5"/>
      <c r="D39" s="5">
        <v>500000</v>
      </c>
      <c r="E39" s="5"/>
      <c r="F39" s="5"/>
    </row>
    <row r="40" spans="1:6" x14ac:dyDescent="0.25">
      <c r="A40" s="4" t="s">
        <v>36</v>
      </c>
      <c r="B40" s="5"/>
      <c r="C40" s="5"/>
      <c r="D40" s="5">
        <v>500000</v>
      </c>
      <c r="E40" s="5"/>
      <c r="F40" s="5"/>
    </row>
    <row r="41" spans="1:6" x14ac:dyDescent="0.25">
      <c r="A41" s="4" t="s">
        <v>341</v>
      </c>
      <c r="B41" s="5"/>
      <c r="C41" s="5"/>
      <c r="D41" s="5">
        <v>1623165</v>
      </c>
      <c r="E41" s="5"/>
      <c r="F41" s="5"/>
    </row>
    <row r="42" spans="1:6" x14ac:dyDescent="0.25">
      <c r="A42" s="4" t="s">
        <v>36</v>
      </c>
      <c r="B42" s="5"/>
      <c r="C42" s="5"/>
      <c r="D42" s="5">
        <v>1623165</v>
      </c>
      <c r="E42" s="5"/>
      <c r="F42" s="5"/>
    </row>
    <row r="43" spans="1:6" x14ac:dyDescent="0.25">
      <c r="A43" s="39" t="s">
        <v>340</v>
      </c>
      <c r="B43" s="5"/>
      <c r="C43" s="5"/>
      <c r="D43" s="5">
        <v>300000</v>
      </c>
      <c r="E43" s="5"/>
      <c r="F43" s="5"/>
    </row>
    <row r="44" spans="1:6" x14ac:dyDescent="0.25">
      <c r="A44" s="40" t="s">
        <v>36</v>
      </c>
      <c r="B44" s="5"/>
      <c r="C44" s="5"/>
      <c r="D44" s="5">
        <v>300000</v>
      </c>
      <c r="E44" s="5"/>
      <c r="F44" s="5"/>
    </row>
    <row r="45" spans="1:6" x14ac:dyDescent="0.25">
      <c r="A45" s="4">
        <v>2022</v>
      </c>
      <c r="B45" s="5"/>
      <c r="C45" s="5"/>
      <c r="D45" s="5">
        <v>23593000</v>
      </c>
      <c r="E45" s="5"/>
      <c r="F45" s="5"/>
    </row>
    <row r="46" spans="1:6" x14ac:dyDescent="0.25">
      <c r="A46" s="4" t="s">
        <v>183</v>
      </c>
      <c r="B46" s="5"/>
      <c r="C46" s="5"/>
      <c r="D46" s="5"/>
      <c r="E46" s="5"/>
      <c r="F46" s="5"/>
    </row>
    <row r="47" spans="1:6" x14ac:dyDescent="0.25">
      <c r="A47" s="4" t="s">
        <v>184</v>
      </c>
      <c r="B47" s="5"/>
      <c r="C47" s="5"/>
      <c r="D47" s="5"/>
      <c r="E47" s="5"/>
      <c r="F47" s="5"/>
    </row>
    <row r="48" spans="1:6" x14ac:dyDescent="0.25">
      <c r="A48" s="4" t="s">
        <v>148</v>
      </c>
      <c r="B48" s="5"/>
      <c r="C48" s="5"/>
      <c r="D48" s="5">
        <v>4500000</v>
      </c>
      <c r="E48" s="5"/>
      <c r="F48" s="5"/>
    </row>
    <row r="49" spans="1:6" x14ac:dyDescent="0.25">
      <c r="A49" s="4" t="s">
        <v>44</v>
      </c>
      <c r="B49" s="5"/>
      <c r="C49" s="5"/>
      <c r="D49" s="5">
        <v>4500000</v>
      </c>
      <c r="E49" s="5"/>
      <c r="F49" s="5"/>
    </row>
    <row r="50" spans="1:6" x14ac:dyDescent="0.25">
      <c r="A50" s="4" t="s">
        <v>147</v>
      </c>
      <c r="B50" s="5"/>
      <c r="C50" s="5"/>
      <c r="D50" s="5">
        <v>3400000</v>
      </c>
      <c r="E50" s="5"/>
      <c r="F50" s="5"/>
    </row>
    <row r="51" spans="1:6" x14ac:dyDescent="0.25">
      <c r="A51" s="4" t="s">
        <v>44</v>
      </c>
      <c r="B51" s="5"/>
      <c r="C51" s="5"/>
      <c r="D51" s="5">
        <v>3400000</v>
      </c>
      <c r="E51" s="5"/>
      <c r="F51" s="5"/>
    </row>
    <row r="52" spans="1:6" x14ac:dyDescent="0.25">
      <c r="A52" s="4" t="s">
        <v>146</v>
      </c>
      <c r="B52" s="5"/>
      <c r="C52" s="5"/>
      <c r="D52" s="5">
        <v>11878000</v>
      </c>
      <c r="E52" s="5"/>
      <c r="F52" s="5"/>
    </row>
    <row r="53" spans="1:6" x14ac:dyDescent="0.25">
      <c r="A53" s="4" t="s">
        <v>44</v>
      </c>
      <c r="B53" s="5"/>
      <c r="C53" s="5"/>
      <c r="D53" s="5">
        <v>11878000</v>
      </c>
      <c r="E53" s="5"/>
      <c r="F53" s="5"/>
    </row>
    <row r="54" spans="1:6" x14ac:dyDescent="0.25">
      <c r="A54" s="4" t="s">
        <v>25</v>
      </c>
      <c r="B54" s="5"/>
      <c r="C54" s="5"/>
      <c r="D54" s="5">
        <v>475000</v>
      </c>
      <c r="E54" s="5"/>
      <c r="F54" s="5"/>
    </row>
    <row r="55" spans="1:6" x14ac:dyDescent="0.25">
      <c r="A55" s="4" t="s">
        <v>44</v>
      </c>
      <c r="B55" s="5"/>
      <c r="C55" s="5"/>
      <c r="D55" s="5">
        <v>475000</v>
      </c>
      <c r="E55" s="5"/>
      <c r="F55" s="5"/>
    </row>
    <row r="56" spans="1:6" x14ac:dyDescent="0.25">
      <c r="A56" s="4" t="s">
        <v>339</v>
      </c>
      <c r="B56" s="5"/>
      <c r="C56" s="5"/>
      <c r="D56" s="5">
        <v>965000</v>
      </c>
      <c r="E56" s="5"/>
      <c r="F56" s="5"/>
    </row>
    <row r="57" spans="1:6" x14ac:dyDescent="0.25">
      <c r="A57" s="4" t="s">
        <v>44</v>
      </c>
      <c r="B57" s="5"/>
      <c r="C57" s="5"/>
      <c r="D57" s="5">
        <v>965000</v>
      </c>
      <c r="E57" s="5"/>
      <c r="F57" s="5"/>
    </row>
    <row r="58" spans="1:6" x14ac:dyDescent="0.25">
      <c r="A58" s="4" t="s">
        <v>338</v>
      </c>
      <c r="B58" s="5"/>
      <c r="C58" s="5"/>
      <c r="D58" s="5">
        <v>2375000</v>
      </c>
      <c r="E58" s="5"/>
      <c r="F58" s="5"/>
    </row>
    <row r="59" spans="1:6" x14ac:dyDescent="0.25">
      <c r="A59" s="4" t="s">
        <v>44</v>
      </c>
      <c r="B59" s="5"/>
      <c r="C59" s="5"/>
      <c r="D59" s="5">
        <v>2375000</v>
      </c>
      <c r="E59" s="5"/>
      <c r="F59" s="5"/>
    </row>
    <row r="60" spans="1:6" x14ac:dyDescent="0.25">
      <c r="A60" s="39" t="s">
        <v>350</v>
      </c>
      <c r="B60" s="5"/>
      <c r="C60" s="5"/>
      <c r="D60" s="5"/>
      <c r="E60" s="5"/>
      <c r="F60" s="5"/>
    </row>
    <row r="61" spans="1:6" x14ac:dyDescent="0.25">
      <c r="A61" s="40" t="s">
        <v>351</v>
      </c>
      <c r="B61" s="5"/>
      <c r="C61" s="5"/>
      <c r="D61" s="5"/>
      <c r="E61" s="5"/>
      <c r="F61" s="5"/>
    </row>
    <row r="62" spans="1:6" x14ac:dyDescent="0.25">
      <c r="A62" s="39" t="s">
        <v>346</v>
      </c>
      <c r="B62" s="5"/>
      <c r="C62" s="5"/>
      <c r="D62" s="5"/>
      <c r="E62" s="5"/>
      <c r="F62" s="5"/>
    </row>
    <row r="63" spans="1:6" x14ac:dyDescent="0.25">
      <c r="A63" s="40" t="s">
        <v>347</v>
      </c>
      <c r="B63" s="5"/>
      <c r="C63" s="5"/>
      <c r="D63" s="5"/>
      <c r="E63" s="5"/>
      <c r="F63" s="5"/>
    </row>
    <row r="64" spans="1:6" x14ac:dyDescent="0.25">
      <c r="A64" s="4">
        <v>2023</v>
      </c>
      <c r="B64" s="5">
        <v>1072500</v>
      </c>
      <c r="C64" s="5"/>
      <c r="D64" s="5"/>
      <c r="E64" s="5"/>
      <c r="F64" s="5"/>
    </row>
    <row r="65" spans="1:6" x14ac:dyDescent="0.25">
      <c r="A65" s="4" t="s">
        <v>128</v>
      </c>
      <c r="B65" s="5">
        <v>100000</v>
      </c>
      <c r="C65" s="5"/>
      <c r="D65" s="5"/>
      <c r="E65" s="5"/>
      <c r="F65" s="5"/>
    </row>
    <row r="66" spans="1:6" x14ac:dyDescent="0.25">
      <c r="A66" s="4" t="s">
        <v>122</v>
      </c>
      <c r="B66" s="5">
        <v>100000</v>
      </c>
      <c r="C66" s="5"/>
      <c r="D66" s="5"/>
      <c r="E66" s="5"/>
      <c r="F66" s="5"/>
    </row>
    <row r="67" spans="1:6" x14ac:dyDescent="0.25">
      <c r="A67" s="4" t="s">
        <v>123</v>
      </c>
      <c r="B67" s="5">
        <v>757500</v>
      </c>
      <c r="C67" s="5"/>
      <c r="D67" s="5"/>
      <c r="E67" s="5"/>
      <c r="F67" s="5"/>
    </row>
    <row r="68" spans="1:6" x14ac:dyDescent="0.25">
      <c r="A68" s="4" t="s">
        <v>122</v>
      </c>
      <c r="B68" s="5">
        <v>757500</v>
      </c>
      <c r="C68" s="5"/>
      <c r="D68" s="5"/>
      <c r="E68" s="5"/>
      <c r="F68" s="5"/>
    </row>
    <row r="69" spans="1:6" x14ac:dyDescent="0.25">
      <c r="A69" s="4" t="s">
        <v>126</v>
      </c>
      <c r="B69" s="5">
        <v>60000</v>
      </c>
      <c r="C69" s="5"/>
      <c r="D69" s="5"/>
      <c r="E69" s="5"/>
      <c r="F69" s="5"/>
    </row>
    <row r="70" spans="1:6" x14ac:dyDescent="0.25">
      <c r="A70" s="4" t="s">
        <v>129</v>
      </c>
      <c r="B70" s="5">
        <v>60000</v>
      </c>
      <c r="C70" s="5"/>
      <c r="D70" s="5"/>
      <c r="E70" s="5"/>
      <c r="F70" s="5"/>
    </row>
    <row r="71" spans="1:6" x14ac:dyDescent="0.25">
      <c r="A71" s="4" t="s">
        <v>215</v>
      </c>
      <c r="B71" s="5">
        <v>75000</v>
      </c>
      <c r="C71" s="5"/>
      <c r="D71" s="5"/>
      <c r="E71" s="5"/>
      <c r="F71" s="5"/>
    </row>
    <row r="72" spans="1:6" x14ac:dyDescent="0.25">
      <c r="A72" s="4" t="s">
        <v>206</v>
      </c>
      <c r="B72" s="5">
        <v>75000</v>
      </c>
      <c r="C72" s="5"/>
      <c r="D72" s="5"/>
      <c r="E72" s="5"/>
      <c r="F72" s="5"/>
    </row>
    <row r="73" spans="1:6" x14ac:dyDescent="0.25">
      <c r="A73" s="4" t="s">
        <v>217</v>
      </c>
      <c r="B73" s="5">
        <v>80000</v>
      </c>
      <c r="C73" s="5"/>
      <c r="D73" s="5"/>
      <c r="E73" s="5"/>
      <c r="F73" s="5"/>
    </row>
    <row r="74" spans="1:6" x14ac:dyDescent="0.25">
      <c r="A74" s="4" t="s">
        <v>122</v>
      </c>
      <c r="B74" s="5">
        <v>80000</v>
      </c>
      <c r="C74" s="5"/>
      <c r="D74" s="5"/>
      <c r="E74" s="5"/>
      <c r="F74" s="5"/>
    </row>
    <row r="75" spans="1:6" x14ac:dyDescent="0.25">
      <c r="A75" s="4" t="s">
        <v>292</v>
      </c>
      <c r="B75" s="5"/>
      <c r="C75" s="5"/>
      <c r="D75" s="5"/>
      <c r="E75" s="5"/>
      <c r="F75" s="5"/>
    </row>
    <row r="76" spans="1:6" x14ac:dyDescent="0.25">
      <c r="A76" s="4" t="s">
        <v>293</v>
      </c>
      <c r="B76" s="5"/>
      <c r="C76" s="5"/>
      <c r="D76" s="5"/>
      <c r="E76" s="5"/>
      <c r="F76" s="5"/>
    </row>
    <row r="77" spans="1:6" x14ac:dyDescent="0.25">
      <c r="A77" s="4" t="s">
        <v>302</v>
      </c>
      <c r="B77" s="5"/>
      <c r="C77" s="5"/>
      <c r="D77" s="5"/>
      <c r="E77" s="5"/>
      <c r="F77" s="5"/>
    </row>
    <row r="78" spans="1:6" x14ac:dyDescent="0.25">
      <c r="A78" s="4" t="s">
        <v>303</v>
      </c>
      <c r="B78" s="5"/>
      <c r="C78" s="5"/>
      <c r="D78" s="5"/>
      <c r="E78" s="5"/>
      <c r="F78" s="5"/>
    </row>
    <row r="79" spans="1:6" x14ac:dyDescent="0.25">
      <c r="A79" s="4" t="s">
        <v>353</v>
      </c>
      <c r="B79" s="5"/>
      <c r="C79" s="5"/>
      <c r="D79" s="5"/>
      <c r="E79" s="5"/>
      <c r="F79" s="5"/>
    </row>
    <row r="80" spans="1:6" x14ac:dyDescent="0.25">
      <c r="A80" s="4" t="s">
        <v>294</v>
      </c>
      <c r="B80" s="5"/>
      <c r="C80" s="5"/>
      <c r="D80" s="5"/>
      <c r="E80" s="5"/>
      <c r="F80" s="5"/>
    </row>
    <row r="81" spans="1:6" x14ac:dyDescent="0.25">
      <c r="A81" s="4" t="s">
        <v>348</v>
      </c>
      <c r="B81" s="5"/>
      <c r="C81" s="5"/>
      <c r="D81" s="5"/>
      <c r="E81" s="5"/>
      <c r="F81" s="5"/>
    </row>
    <row r="82" spans="1:6" x14ac:dyDescent="0.25">
      <c r="A82" s="4" t="s">
        <v>349</v>
      </c>
      <c r="B82" s="5"/>
      <c r="C82" s="5"/>
      <c r="D82" s="5"/>
      <c r="E82" s="5"/>
      <c r="F82" s="5"/>
    </row>
    <row r="83" spans="1:6" x14ac:dyDescent="0.25">
      <c r="A83" s="4" t="s">
        <v>295</v>
      </c>
      <c r="B83" s="5"/>
      <c r="C83" s="5"/>
      <c r="D83" s="5"/>
      <c r="E83" s="5"/>
      <c r="F83" s="5"/>
    </row>
    <row r="84" spans="1:6" x14ac:dyDescent="0.25">
      <c r="A84" s="4" t="s">
        <v>296</v>
      </c>
      <c r="B84" s="5"/>
      <c r="C84" s="5"/>
      <c r="D84" s="5"/>
      <c r="E84" s="5"/>
      <c r="F84" s="5"/>
    </row>
    <row r="85" spans="1:6" x14ac:dyDescent="0.25">
      <c r="A85" s="39" t="s">
        <v>390</v>
      </c>
      <c r="B85" s="5"/>
      <c r="C85" s="5"/>
      <c r="D85" s="5"/>
      <c r="E85" s="5"/>
      <c r="F85" s="5"/>
    </row>
    <row r="86" spans="1:6" x14ac:dyDescent="0.25">
      <c r="A86" s="40" t="s">
        <v>389</v>
      </c>
      <c r="B86" s="5"/>
      <c r="C86" s="5"/>
      <c r="D86" s="5"/>
      <c r="E86" s="5"/>
      <c r="F86" s="5"/>
    </row>
    <row r="87" spans="1:6" x14ac:dyDescent="0.25">
      <c r="A87" s="39" t="s">
        <v>428</v>
      </c>
      <c r="B87" s="5"/>
      <c r="C87" s="5"/>
      <c r="D87" s="5"/>
      <c r="E87" s="5"/>
      <c r="F87" s="5"/>
    </row>
    <row r="88" spans="1:6" x14ac:dyDescent="0.25">
      <c r="A88" s="40" t="s">
        <v>299</v>
      </c>
      <c r="B88" s="5"/>
      <c r="C88" s="5"/>
      <c r="D88" s="5"/>
      <c r="E88" s="5"/>
      <c r="F88" s="5"/>
    </row>
    <row r="89" spans="1:6" x14ac:dyDescent="0.25">
      <c r="A89" s="39" t="s">
        <v>444</v>
      </c>
      <c r="B89" s="5"/>
      <c r="C89" s="5"/>
      <c r="D89" s="5"/>
      <c r="E89" s="5"/>
      <c r="F89" s="5"/>
    </row>
    <row r="90" spans="1:6" x14ac:dyDescent="0.25">
      <c r="A90" s="40" t="s">
        <v>445</v>
      </c>
      <c r="B90" s="5"/>
      <c r="C90" s="5"/>
      <c r="D90" s="5"/>
      <c r="E90" s="5"/>
      <c r="F90" s="5"/>
    </row>
    <row r="91" spans="1:6" x14ac:dyDescent="0.25">
      <c r="A91" s="4">
        <v>2024</v>
      </c>
      <c r="B91" s="5"/>
      <c r="C91" s="5">
        <v>3300000</v>
      </c>
      <c r="D91" s="5"/>
      <c r="E91" s="5">
        <v>568064</v>
      </c>
      <c r="F91" s="5"/>
    </row>
    <row r="92" spans="1:6" x14ac:dyDescent="0.25">
      <c r="A92" s="39" t="s">
        <v>458</v>
      </c>
      <c r="B92" s="5"/>
      <c r="C92" s="5"/>
      <c r="D92" s="5"/>
      <c r="E92" s="5"/>
      <c r="F92" s="5"/>
    </row>
    <row r="93" spans="1:6" x14ac:dyDescent="0.25">
      <c r="A93" s="40" t="s">
        <v>459</v>
      </c>
      <c r="B93" s="5"/>
      <c r="C93" s="5"/>
      <c r="D93" s="5"/>
      <c r="E93" s="5"/>
      <c r="F93" s="5"/>
    </row>
    <row r="94" spans="1:6" x14ac:dyDescent="0.25">
      <c r="A94" s="39" t="s">
        <v>471</v>
      </c>
      <c r="B94" s="5"/>
      <c r="C94" s="5"/>
      <c r="D94" s="5"/>
      <c r="E94" s="5"/>
      <c r="F94" s="5"/>
    </row>
    <row r="95" spans="1:6" x14ac:dyDescent="0.25">
      <c r="A95" s="40" t="s">
        <v>472</v>
      </c>
      <c r="B95" s="5"/>
      <c r="C95" s="5"/>
      <c r="D95" s="5"/>
      <c r="E95" s="5"/>
      <c r="F95" s="5"/>
    </row>
    <row r="96" spans="1:6" x14ac:dyDescent="0.25">
      <c r="A96" s="39" t="s">
        <v>473</v>
      </c>
      <c r="B96" s="5"/>
      <c r="C96" s="5"/>
      <c r="D96" s="5"/>
      <c r="E96" s="5">
        <v>568064</v>
      </c>
      <c r="F96" s="5"/>
    </row>
    <row r="97" spans="1:6" x14ac:dyDescent="0.25">
      <c r="A97" s="40" t="s">
        <v>474</v>
      </c>
      <c r="B97" s="5"/>
      <c r="C97" s="5"/>
      <c r="D97" s="5"/>
      <c r="E97" s="5">
        <v>568064</v>
      </c>
      <c r="F97" s="5"/>
    </row>
    <row r="98" spans="1:6" x14ac:dyDescent="0.25">
      <c r="A98" s="39" t="s">
        <v>508</v>
      </c>
      <c r="B98" s="5"/>
      <c r="C98" s="5">
        <v>1800000</v>
      </c>
      <c r="D98" s="5"/>
      <c r="E98" s="5"/>
      <c r="F98" s="5"/>
    </row>
    <row r="99" spans="1:6" x14ac:dyDescent="0.25">
      <c r="A99" s="40" t="s">
        <v>519</v>
      </c>
      <c r="B99" s="5"/>
      <c r="C99" s="5">
        <v>1800000</v>
      </c>
      <c r="D99" s="5"/>
      <c r="E99" s="5"/>
      <c r="F99" s="5"/>
    </row>
    <row r="100" spans="1:6" x14ac:dyDescent="0.25">
      <c r="A100" s="39" t="s">
        <v>515</v>
      </c>
      <c r="B100" s="5"/>
      <c r="C100" s="5">
        <v>1500000</v>
      </c>
      <c r="D100" s="5"/>
      <c r="E100" s="5"/>
      <c r="F100" s="5"/>
    </row>
    <row r="101" spans="1:6" x14ac:dyDescent="0.25">
      <c r="A101" s="40" t="s">
        <v>519</v>
      </c>
      <c r="B101" s="5"/>
      <c r="C101" s="5">
        <v>1500000</v>
      </c>
      <c r="D101" s="5"/>
      <c r="E101" s="5"/>
      <c r="F101" s="5"/>
    </row>
    <row r="102" spans="1:6" x14ac:dyDescent="0.25">
      <c r="A102" s="39" t="s">
        <v>526</v>
      </c>
      <c r="B102" s="5"/>
      <c r="C102" s="5"/>
      <c r="D102" s="5"/>
      <c r="E102" s="5"/>
      <c r="F102" s="5"/>
    </row>
    <row r="103" spans="1:6" x14ac:dyDescent="0.25">
      <c r="A103" s="40" t="s">
        <v>527</v>
      </c>
      <c r="B103" s="5"/>
      <c r="C103" s="5"/>
      <c r="D103" s="5"/>
      <c r="E103" s="5"/>
      <c r="F103" s="5"/>
    </row>
    <row r="104" spans="1:6" x14ac:dyDescent="0.25">
      <c r="A104" s="4">
        <v>2025</v>
      </c>
      <c r="B104" s="5"/>
      <c r="C104" s="5"/>
      <c r="D104" s="5"/>
      <c r="E104" s="5"/>
      <c r="F104" s="5">
        <v>5529232</v>
      </c>
    </row>
    <row r="105" spans="1:6" x14ac:dyDescent="0.25">
      <c r="A105" s="39" t="s">
        <v>558</v>
      </c>
      <c r="B105" s="5"/>
      <c r="C105" s="5"/>
      <c r="D105" s="5"/>
      <c r="E105" s="5"/>
      <c r="F105" s="5"/>
    </row>
    <row r="106" spans="1:6" x14ac:dyDescent="0.25">
      <c r="A106" s="40" t="s">
        <v>559</v>
      </c>
      <c r="B106" s="5"/>
      <c r="C106" s="5"/>
      <c r="D106" s="5"/>
      <c r="E106" s="5"/>
      <c r="F106" s="5"/>
    </row>
    <row r="107" spans="1:6" x14ac:dyDescent="0.25">
      <c r="A107" s="39" t="s">
        <v>563</v>
      </c>
      <c r="B107" s="5"/>
      <c r="C107" s="5"/>
      <c r="D107" s="5"/>
      <c r="E107" s="5"/>
      <c r="F107" s="5"/>
    </row>
    <row r="108" spans="1:6" x14ac:dyDescent="0.25">
      <c r="A108" s="40" t="s">
        <v>560</v>
      </c>
      <c r="B108" s="5"/>
      <c r="C108" s="5"/>
      <c r="D108" s="5"/>
      <c r="E108" s="5"/>
      <c r="F108" s="5"/>
    </row>
    <row r="109" spans="1:6" x14ac:dyDescent="0.25">
      <c r="A109" s="39" t="s">
        <v>565</v>
      </c>
      <c r="B109" s="5"/>
      <c r="C109" s="5"/>
      <c r="D109" s="5"/>
      <c r="E109" s="5"/>
      <c r="F109" s="5">
        <v>5529232</v>
      </c>
    </row>
    <row r="110" spans="1:6" x14ac:dyDescent="0.25">
      <c r="A110" s="40" t="s">
        <v>564</v>
      </c>
      <c r="B110" s="5"/>
      <c r="C110" s="5"/>
      <c r="D110" s="5"/>
      <c r="E110" s="5"/>
      <c r="F110" s="5">
        <v>5529232</v>
      </c>
    </row>
    <row r="111" spans="1:6" x14ac:dyDescent="0.25">
      <c r="A111" s="4" t="s">
        <v>270</v>
      </c>
      <c r="B111" s="5">
        <v>17632500</v>
      </c>
      <c r="C111" s="5">
        <v>3300000</v>
      </c>
      <c r="D111" s="5">
        <v>26016165</v>
      </c>
      <c r="E111" s="5">
        <v>12293150</v>
      </c>
      <c r="F111" s="5">
        <v>5529232</v>
      </c>
    </row>
    <row r="112" spans="1:6"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sheetData>
  <mergeCells count="1">
    <mergeCell ref="A1:G1"/>
  </mergeCell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6535C-4B42-43F4-8491-89E0FF564A6E}">
  <dimension ref="A1:G32"/>
  <sheetViews>
    <sheetView zoomScaleNormal="100" workbookViewId="0">
      <selection activeCell="A4" sqref="A4"/>
    </sheetView>
  </sheetViews>
  <sheetFormatPr defaultRowHeight="15" x14ac:dyDescent="0.25"/>
  <cols>
    <col min="1" max="1" width="59.85546875" style="1" bestFit="1" customWidth="1"/>
    <col min="2" max="2" width="23.85546875" bestFit="1" customWidth="1"/>
    <col min="3" max="4" width="14.42578125" bestFit="1" customWidth="1"/>
    <col min="5" max="5" width="20.28515625" bestFit="1" customWidth="1"/>
    <col min="6" max="7" width="19.5703125" bestFit="1" customWidth="1"/>
    <col min="8" max="8" width="51.42578125" bestFit="1" customWidth="1"/>
    <col min="9" max="9" width="129.28515625" bestFit="1" customWidth="1"/>
    <col min="10" max="10" width="43.5703125" bestFit="1" customWidth="1"/>
    <col min="11" max="11" width="23.85546875" bestFit="1" customWidth="1"/>
    <col min="12" max="12" width="25.7109375" bestFit="1" customWidth="1"/>
    <col min="13" max="13" width="34.5703125" bestFit="1" customWidth="1"/>
    <col min="14" max="14" width="34.28515625" bestFit="1" customWidth="1"/>
    <col min="15" max="15" width="51.42578125" bestFit="1" customWidth="1"/>
    <col min="16" max="16" width="158.7109375" bestFit="1" customWidth="1"/>
    <col min="17" max="17" width="43.5703125" bestFit="1" customWidth="1"/>
    <col min="18" max="18" width="23.85546875" bestFit="1" customWidth="1"/>
    <col min="19" max="19" width="25.7109375" bestFit="1" customWidth="1"/>
    <col min="20" max="20" width="34.5703125" bestFit="1" customWidth="1"/>
    <col min="21" max="21" width="34.28515625" bestFit="1" customWidth="1"/>
    <col min="22" max="22" width="51.42578125" bestFit="1" customWidth="1"/>
    <col min="23" max="23" width="110" bestFit="1" customWidth="1"/>
    <col min="24" max="24" width="43.5703125" bestFit="1" customWidth="1"/>
    <col min="25" max="25" width="23.85546875" bestFit="1" customWidth="1"/>
    <col min="26" max="26" width="25.7109375" bestFit="1" customWidth="1"/>
    <col min="27" max="27" width="34.5703125" bestFit="1" customWidth="1"/>
    <col min="28" max="28" width="34.28515625" bestFit="1" customWidth="1"/>
    <col min="29" max="29" width="51.42578125" bestFit="1" customWidth="1"/>
    <col min="30" max="30" width="152.42578125" bestFit="1" customWidth="1"/>
    <col min="31" max="31" width="43.5703125" bestFit="1" customWidth="1"/>
    <col min="32" max="32" width="23.85546875" bestFit="1" customWidth="1"/>
    <col min="33" max="33" width="25.7109375" bestFit="1" customWidth="1"/>
    <col min="34" max="34" width="34.5703125" bestFit="1" customWidth="1"/>
    <col min="35" max="35" width="34.28515625" bestFit="1" customWidth="1"/>
    <col min="36" max="36" width="51.42578125" bestFit="1" customWidth="1"/>
    <col min="37" max="37" width="150.7109375" bestFit="1" customWidth="1"/>
    <col min="38" max="38" width="43.5703125" bestFit="1" customWidth="1"/>
    <col min="39" max="39" width="23.85546875" bestFit="1" customWidth="1"/>
    <col min="40" max="40" width="25.7109375" bestFit="1" customWidth="1"/>
    <col min="41" max="41" width="34.5703125" bestFit="1" customWidth="1"/>
    <col min="42" max="42" width="34.28515625" bestFit="1" customWidth="1"/>
    <col min="43" max="43" width="51.42578125" bestFit="1" customWidth="1"/>
    <col min="44" max="44" width="124.5703125" bestFit="1" customWidth="1"/>
    <col min="45" max="45" width="43.5703125" bestFit="1" customWidth="1"/>
    <col min="46" max="46" width="23.85546875" bestFit="1" customWidth="1"/>
    <col min="47" max="47" width="25.7109375" bestFit="1" customWidth="1"/>
    <col min="48" max="48" width="34.5703125" bestFit="1" customWidth="1"/>
    <col min="49" max="49" width="34.28515625" bestFit="1" customWidth="1"/>
    <col min="50" max="50" width="51.42578125" bestFit="1" customWidth="1"/>
    <col min="51" max="51" width="161.140625" bestFit="1" customWidth="1"/>
    <col min="52" max="52" width="43.5703125" bestFit="1" customWidth="1"/>
    <col min="53" max="53" width="23.85546875" bestFit="1" customWidth="1"/>
    <col min="54" max="54" width="25.7109375" bestFit="1" customWidth="1"/>
    <col min="55" max="55" width="34.5703125" bestFit="1" customWidth="1"/>
    <col min="56" max="56" width="34.28515625" bestFit="1" customWidth="1"/>
    <col min="57" max="57" width="51.42578125" bestFit="1" customWidth="1"/>
    <col min="58" max="58" width="179.28515625" bestFit="1" customWidth="1"/>
    <col min="59" max="59" width="43.5703125" bestFit="1" customWidth="1"/>
    <col min="60" max="60" width="23.85546875" bestFit="1" customWidth="1"/>
    <col min="61" max="61" width="25.7109375" bestFit="1" customWidth="1"/>
    <col min="62" max="62" width="34.5703125" bestFit="1" customWidth="1"/>
    <col min="63" max="63" width="34.28515625" bestFit="1" customWidth="1"/>
    <col min="64" max="64" width="51.42578125" bestFit="1" customWidth="1"/>
    <col min="65" max="65" width="92.5703125" bestFit="1" customWidth="1"/>
    <col min="66" max="66" width="43.5703125" bestFit="1" customWidth="1"/>
    <col min="67" max="67" width="23.85546875" bestFit="1" customWidth="1"/>
    <col min="68" max="68" width="25.7109375" bestFit="1" customWidth="1"/>
    <col min="69" max="69" width="34.5703125" bestFit="1" customWidth="1"/>
    <col min="70" max="70" width="34.28515625" bestFit="1" customWidth="1"/>
    <col min="71" max="71" width="51.42578125" bestFit="1" customWidth="1"/>
    <col min="72" max="72" width="115.42578125" bestFit="1" customWidth="1"/>
    <col min="73" max="73" width="43.5703125" bestFit="1" customWidth="1"/>
    <col min="74" max="74" width="23.85546875" bestFit="1" customWidth="1"/>
    <col min="75" max="75" width="25.7109375" bestFit="1" customWidth="1"/>
    <col min="76" max="76" width="34.5703125" bestFit="1" customWidth="1"/>
    <col min="77" max="77" width="34.28515625" bestFit="1" customWidth="1"/>
    <col min="78" max="78" width="51.42578125" bestFit="1" customWidth="1"/>
    <col min="79" max="79" width="117.42578125" bestFit="1" customWidth="1"/>
    <col min="80" max="80" width="43.5703125" bestFit="1" customWidth="1"/>
    <col min="81" max="81" width="23.85546875" bestFit="1" customWidth="1"/>
    <col min="82" max="82" width="25.7109375" bestFit="1" customWidth="1"/>
    <col min="83" max="83" width="34.5703125" bestFit="1" customWidth="1"/>
    <col min="84" max="84" width="34.28515625" bestFit="1" customWidth="1"/>
    <col min="85" max="85" width="51.42578125" bestFit="1" customWidth="1"/>
    <col min="86" max="86" width="125.85546875" bestFit="1" customWidth="1"/>
    <col min="87" max="87" width="43.5703125" bestFit="1" customWidth="1"/>
    <col min="88" max="88" width="23.85546875" bestFit="1" customWidth="1"/>
    <col min="89" max="89" width="25.7109375" bestFit="1" customWidth="1"/>
    <col min="90" max="90" width="34.5703125" bestFit="1" customWidth="1"/>
    <col min="91" max="91" width="34.28515625" bestFit="1" customWidth="1"/>
    <col min="92" max="92" width="51.42578125" bestFit="1" customWidth="1"/>
    <col min="93" max="93" width="67.7109375" bestFit="1" customWidth="1"/>
    <col min="94" max="94" width="43.5703125" bestFit="1" customWidth="1"/>
    <col min="95" max="95" width="23.85546875" bestFit="1" customWidth="1"/>
    <col min="96" max="96" width="25.7109375" bestFit="1" customWidth="1"/>
    <col min="97" max="97" width="34.5703125" bestFit="1" customWidth="1"/>
    <col min="98" max="98" width="34.28515625" bestFit="1" customWidth="1"/>
    <col min="99" max="99" width="51.42578125" bestFit="1" customWidth="1"/>
    <col min="100" max="100" width="110.5703125" bestFit="1" customWidth="1"/>
    <col min="101" max="101" width="43.5703125" bestFit="1" customWidth="1"/>
    <col min="102" max="102" width="23.85546875" bestFit="1" customWidth="1"/>
    <col min="103" max="103" width="25.7109375" bestFit="1" customWidth="1"/>
    <col min="104" max="104" width="34.5703125" bestFit="1" customWidth="1"/>
    <col min="105" max="105" width="34.28515625" bestFit="1" customWidth="1"/>
    <col min="106" max="106" width="47.140625" bestFit="1" customWidth="1"/>
    <col min="107" max="107" width="85.85546875" bestFit="1" customWidth="1"/>
    <col min="108" max="108" width="43.5703125" bestFit="1" customWidth="1"/>
    <col min="109" max="109" width="23.85546875" bestFit="1" customWidth="1"/>
    <col min="110" max="110" width="25.7109375" bestFit="1" customWidth="1"/>
    <col min="111" max="111" width="34.5703125" bestFit="1" customWidth="1"/>
    <col min="112" max="112" width="34.28515625" bestFit="1" customWidth="1"/>
    <col min="113" max="113" width="47.140625" bestFit="1" customWidth="1"/>
    <col min="114" max="114" width="124" bestFit="1" customWidth="1"/>
    <col min="115" max="115" width="29.28515625" bestFit="1" customWidth="1"/>
    <col min="116" max="116" width="23.85546875" bestFit="1" customWidth="1"/>
    <col min="117" max="117" width="25.7109375" bestFit="1" customWidth="1"/>
    <col min="118" max="118" width="34.5703125" bestFit="1" customWidth="1"/>
    <col min="119" max="119" width="34.28515625" bestFit="1" customWidth="1"/>
    <col min="120" max="120" width="51.42578125" bestFit="1" customWidth="1"/>
    <col min="121" max="121" width="92" bestFit="1" customWidth="1"/>
    <col min="122" max="122" width="43.5703125" bestFit="1" customWidth="1"/>
    <col min="123" max="123" width="23.85546875" bestFit="1" customWidth="1"/>
    <col min="124" max="124" width="25.7109375" bestFit="1" customWidth="1"/>
    <col min="125" max="125" width="34.5703125" bestFit="1" customWidth="1"/>
    <col min="126" max="126" width="34.28515625" bestFit="1" customWidth="1"/>
    <col min="127" max="127" width="51.42578125" bestFit="1" customWidth="1"/>
    <col min="128" max="128" width="75.85546875" bestFit="1" customWidth="1"/>
    <col min="129" max="129" width="43.5703125" bestFit="1" customWidth="1"/>
    <col min="130" max="130" width="23.85546875" bestFit="1" customWidth="1"/>
    <col min="131" max="131" width="25.7109375" bestFit="1" customWidth="1"/>
    <col min="132" max="132" width="34.5703125" bestFit="1" customWidth="1"/>
    <col min="133" max="133" width="34.28515625" bestFit="1" customWidth="1"/>
    <col min="134" max="134" width="51.42578125" bestFit="1" customWidth="1"/>
    <col min="135" max="135" width="50.28515625" bestFit="1" customWidth="1"/>
    <col min="136" max="136" width="43.5703125" bestFit="1" customWidth="1"/>
    <col min="137" max="137" width="23.85546875" bestFit="1" customWidth="1"/>
    <col min="138" max="138" width="25.7109375" bestFit="1" customWidth="1"/>
    <col min="139" max="139" width="34.5703125" bestFit="1" customWidth="1"/>
    <col min="140" max="140" width="34.28515625" bestFit="1" customWidth="1"/>
    <col min="141" max="141" width="51.42578125" bestFit="1" customWidth="1"/>
    <col min="142" max="142" width="68.140625" bestFit="1" customWidth="1"/>
    <col min="143" max="143" width="43.5703125" bestFit="1" customWidth="1"/>
    <col min="144" max="144" width="23.85546875" bestFit="1" customWidth="1"/>
    <col min="145" max="145" width="25.7109375" bestFit="1" customWidth="1"/>
    <col min="146" max="146" width="34.5703125" bestFit="1" customWidth="1"/>
    <col min="147" max="147" width="34.28515625" bestFit="1" customWidth="1"/>
    <col min="148" max="148" width="39.85546875" bestFit="1" customWidth="1"/>
    <col min="149" max="149" width="101.5703125" bestFit="1" customWidth="1"/>
    <col min="150" max="150" width="43.5703125" bestFit="1" customWidth="1"/>
    <col min="151" max="151" width="23.85546875" bestFit="1" customWidth="1"/>
    <col min="152" max="152" width="25.7109375" bestFit="1" customWidth="1"/>
    <col min="153" max="153" width="34.5703125" bestFit="1" customWidth="1"/>
    <col min="154" max="154" width="20.28515625" bestFit="1" customWidth="1"/>
    <col min="155" max="155" width="51.42578125" bestFit="1" customWidth="1"/>
    <col min="156" max="156" width="44.5703125" bestFit="1" customWidth="1"/>
    <col min="157" max="157" width="43.5703125" bestFit="1" customWidth="1"/>
    <col min="158" max="158" width="23.85546875" bestFit="1" customWidth="1"/>
    <col min="159" max="159" width="25.7109375" bestFit="1" customWidth="1"/>
    <col min="160" max="160" width="34.5703125" bestFit="1" customWidth="1"/>
    <col min="161" max="161" width="34.28515625" bestFit="1" customWidth="1"/>
    <col min="162" max="162" width="51.42578125" bestFit="1" customWidth="1"/>
    <col min="163" max="163" width="58.7109375" bestFit="1" customWidth="1"/>
    <col min="164" max="164" width="43.5703125" bestFit="1" customWidth="1"/>
    <col min="165" max="165" width="23.85546875" bestFit="1" customWidth="1"/>
    <col min="166" max="166" width="25.7109375" bestFit="1" customWidth="1"/>
    <col min="167" max="167" width="34.5703125" bestFit="1" customWidth="1"/>
    <col min="168" max="168" width="34.28515625" bestFit="1" customWidth="1"/>
    <col min="169" max="169" width="51.42578125" bestFit="1" customWidth="1"/>
    <col min="170" max="170" width="124.5703125" bestFit="1" customWidth="1"/>
    <col min="171" max="171" width="43.5703125" bestFit="1" customWidth="1"/>
    <col min="172" max="172" width="23.85546875" bestFit="1" customWidth="1"/>
    <col min="173" max="173" width="25.7109375" bestFit="1" customWidth="1"/>
    <col min="174" max="174" width="34.5703125" bestFit="1" customWidth="1"/>
    <col min="175" max="175" width="34.28515625" bestFit="1" customWidth="1"/>
    <col min="176" max="176" width="39.85546875" bestFit="1" customWidth="1"/>
    <col min="177" max="177" width="91" bestFit="1" customWidth="1"/>
    <col min="178" max="178" width="43.5703125" bestFit="1" customWidth="1"/>
    <col min="179" max="179" width="23.85546875" bestFit="1" customWidth="1"/>
    <col min="180" max="180" width="25.7109375" bestFit="1" customWidth="1"/>
    <col min="181" max="181" width="34.5703125" bestFit="1" customWidth="1"/>
    <col min="182" max="182" width="34.28515625" bestFit="1" customWidth="1"/>
    <col min="183" max="183" width="51.42578125" bestFit="1" customWidth="1"/>
    <col min="184" max="184" width="90" bestFit="1" customWidth="1"/>
    <col min="185" max="185" width="43.5703125" bestFit="1" customWidth="1"/>
    <col min="186" max="186" width="23.85546875" bestFit="1" customWidth="1"/>
    <col min="187" max="187" width="25.7109375" bestFit="1" customWidth="1"/>
    <col min="188" max="188" width="34.5703125" bestFit="1" customWidth="1"/>
    <col min="189" max="189" width="34.28515625" bestFit="1" customWidth="1"/>
    <col min="190" max="190" width="51.42578125" bestFit="1" customWidth="1"/>
    <col min="191" max="191" width="73.5703125" bestFit="1" customWidth="1"/>
    <col min="192" max="192" width="43.5703125" bestFit="1" customWidth="1"/>
    <col min="193" max="193" width="23.85546875" bestFit="1" customWidth="1"/>
    <col min="194" max="194" width="25.7109375" bestFit="1" customWidth="1"/>
    <col min="195" max="195" width="34.5703125" bestFit="1" customWidth="1"/>
    <col min="196" max="196" width="34.28515625" bestFit="1" customWidth="1"/>
    <col min="197" max="197" width="51.42578125" bestFit="1" customWidth="1"/>
    <col min="198" max="198" width="82.85546875" bestFit="1" customWidth="1"/>
    <col min="199" max="199" width="43.5703125" bestFit="1" customWidth="1"/>
    <col min="200" max="200" width="23.85546875" bestFit="1" customWidth="1"/>
    <col min="201" max="201" width="25.7109375" bestFit="1" customWidth="1"/>
    <col min="202" max="202" width="34.5703125" bestFit="1" customWidth="1"/>
    <col min="203" max="203" width="34.28515625" bestFit="1" customWidth="1"/>
    <col min="204" max="204" width="51.42578125" bestFit="1" customWidth="1"/>
    <col min="205" max="205" width="111.42578125" bestFit="1" customWidth="1"/>
    <col min="206" max="206" width="43.5703125" bestFit="1" customWidth="1"/>
    <col min="207" max="207" width="23.85546875" bestFit="1" customWidth="1"/>
    <col min="208" max="208" width="25.7109375" bestFit="1" customWidth="1"/>
    <col min="209" max="209" width="34.5703125" bestFit="1" customWidth="1"/>
    <col min="210" max="210" width="34.28515625" bestFit="1" customWidth="1"/>
    <col min="211" max="211" width="51.42578125" bestFit="1" customWidth="1"/>
    <col min="212" max="212" width="94.42578125" bestFit="1" customWidth="1"/>
    <col min="213" max="213" width="43.5703125" bestFit="1" customWidth="1"/>
    <col min="214" max="214" width="23.85546875" bestFit="1" customWidth="1"/>
    <col min="215" max="215" width="25.7109375" bestFit="1" customWidth="1"/>
    <col min="216" max="216" width="34.5703125" bestFit="1" customWidth="1"/>
    <col min="217" max="217" width="34.28515625" bestFit="1" customWidth="1"/>
    <col min="218" max="218" width="51.42578125" bestFit="1" customWidth="1"/>
    <col min="219" max="219" width="80.28515625" bestFit="1" customWidth="1"/>
    <col min="220" max="220" width="43.5703125" bestFit="1" customWidth="1"/>
    <col min="221" max="221" width="23.85546875" bestFit="1" customWidth="1"/>
    <col min="222" max="222" width="25.7109375" bestFit="1" customWidth="1"/>
    <col min="223" max="223" width="34.5703125" bestFit="1" customWidth="1"/>
    <col min="224" max="224" width="34.28515625" bestFit="1" customWidth="1"/>
    <col min="225" max="225" width="51.42578125" bestFit="1" customWidth="1"/>
    <col min="226" max="226" width="113.85546875" bestFit="1" customWidth="1"/>
    <col min="227" max="227" width="43.5703125" bestFit="1" customWidth="1"/>
    <col min="228" max="228" width="23.85546875" bestFit="1" customWidth="1"/>
    <col min="229" max="229" width="25.7109375" bestFit="1" customWidth="1"/>
    <col min="230" max="230" width="34.5703125" bestFit="1" customWidth="1"/>
    <col min="231" max="231" width="34.28515625" bestFit="1" customWidth="1"/>
    <col min="232" max="232" width="51.42578125" bestFit="1" customWidth="1"/>
    <col min="233" max="233" width="135.7109375" bestFit="1" customWidth="1"/>
    <col min="234" max="234" width="43.5703125" bestFit="1" customWidth="1"/>
    <col min="235" max="235" width="23.85546875" bestFit="1" customWidth="1"/>
    <col min="236" max="236" width="25.7109375" bestFit="1" customWidth="1"/>
    <col min="237" max="237" width="34.5703125" bestFit="1" customWidth="1"/>
    <col min="238" max="238" width="34.28515625" bestFit="1" customWidth="1"/>
    <col min="239" max="239" width="51.42578125" bestFit="1" customWidth="1"/>
    <col min="240" max="240" width="112.140625" bestFit="1" customWidth="1"/>
    <col min="241" max="241" width="43.5703125" bestFit="1" customWidth="1"/>
    <col min="242" max="242" width="23.85546875" bestFit="1" customWidth="1"/>
    <col min="243" max="243" width="25.7109375" bestFit="1" customWidth="1"/>
    <col min="244" max="244" width="34.5703125" bestFit="1" customWidth="1"/>
    <col min="245" max="245" width="34.28515625" bestFit="1" customWidth="1"/>
    <col min="246" max="246" width="51.42578125" bestFit="1" customWidth="1"/>
    <col min="247" max="247" width="105.42578125" bestFit="1" customWidth="1"/>
    <col min="248" max="248" width="37.140625" bestFit="1" customWidth="1"/>
    <col min="249" max="249" width="23.85546875" bestFit="1" customWidth="1"/>
    <col min="250" max="250" width="25.7109375" bestFit="1" customWidth="1"/>
    <col min="251" max="251" width="34.5703125" bestFit="1" customWidth="1"/>
    <col min="252" max="252" width="34.28515625" bestFit="1" customWidth="1"/>
    <col min="253" max="253" width="51.42578125" bestFit="1" customWidth="1"/>
    <col min="254" max="254" width="85.42578125" bestFit="1" customWidth="1"/>
    <col min="255" max="255" width="43.5703125" bestFit="1" customWidth="1"/>
    <col min="256" max="256" width="23.85546875" bestFit="1" customWidth="1"/>
    <col min="257" max="257" width="25.7109375" bestFit="1" customWidth="1"/>
    <col min="258" max="258" width="34.5703125" bestFit="1" customWidth="1"/>
    <col min="259" max="259" width="34.28515625" bestFit="1" customWidth="1"/>
    <col min="260" max="260" width="51.42578125" bestFit="1" customWidth="1"/>
    <col min="261" max="261" width="136" bestFit="1" customWidth="1"/>
    <col min="262" max="262" width="43.5703125" bestFit="1" customWidth="1"/>
    <col min="263" max="263" width="23.85546875" bestFit="1" customWidth="1"/>
    <col min="264" max="264" width="25.7109375" bestFit="1" customWidth="1"/>
    <col min="265" max="265" width="34.5703125" bestFit="1" customWidth="1"/>
    <col min="266" max="266" width="34.28515625" bestFit="1" customWidth="1"/>
    <col min="267" max="267" width="28.85546875" bestFit="1" customWidth="1"/>
    <col min="268" max="268" width="117.28515625" bestFit="1" customWidth="1"/>
    <col min="269" max="269" width="43.5703125" bestFit="1" customWidth="1"/>
    <col min="270" max="270" width="23.85546875" bestFit="1" customWidth="1"/>
    <col min="271" max="271" width="25.7109375" bestFit="1" customWidth="1"/>
    <col min="272" max="272" width="34.5703125" bestFit="1" customWidth="1"/>
    <col min="273" max="273" width="34.28515625" bestFit="1" customWidth="1"/>
    <col min="274" max="274" width="51.42578125" bestFit="1" customWidth="1"/>
    <col min="275" max="275" width="119.5703125" bestFit="1" customWidth="1"/>
    <col min="276" max="276" width="43.5703125" bestFit="1" customWidth="1"/>
    <col min="277" max="277" width="23.85546875" bestFit="1" customWidth="1"/>
    <col min="278" max="278" width="25.7109375" bestFit="1" customWidth="1"/>
    <col min="279" max="279" width="34.5703125" bestFit="1" customWidth="1"/>
    <col min="280" max="280" width="34.28515625" bestFit="1" customWidth="1"/>
    <col min="281" max="281" width="51.42578125" bestFit="1" customWidth="1"/>
    <col min="282" max="282" width="88.7109375" bestFit="1" customWidth="1"/>
    <col min="283" max="283" width="43.5703125" bestFit="1" customWidth="1"/>
    <col min="284" max="284" width="23.85546875" bestFit="1" customWidth="1"/>
    <col min="285" max="285" width="25.7109375" bestFit="1" customWidth="1"/>
    <col min="286" max="286" width="34.5703125" bestFit="1" customWidth="1"/>
    <col min="287" max="287" width="27.140625" bestFit="1" customWidth="1"/>
    <col min="288" max="288" width="51.42578125" bestFit="1" customWidth="1"/>
    <col min="289" max="289" width="82" bestFit="1" customWidth="1"/>
    <col min="290" max="290" width="43.5703125" bestFit="1" customWidth="1"/>
    <col min="291" max="291" width="23.85546875" bestFit="1" customWidth="1"/>
    <col min="292" max="292" width="25.7109375" bestFit="1" customWidth="1"/>
    <col min="293" max="293" width="34.5703125" bestFit="1" customWidth="1"/>
    <col min="294" max="294" width="34.28515625" bestFit="1" customWidth="1"/>
    <col min="295" max="295" width="51.42578125" bestFit="1" customWidth="1"/>
    <col min="296" max="296" width="73.42578125" bestFit="1" customWidth="1"/>
    <col min="297" max="297" width="43.5703125" bestFit="1" customWidth="1"/>
    <col min="298" max="298" width="23.85546875" bestFit="1" customWidth="1"/>
    <col min="299" max="299" width="25.7109375" bestFit="1" customWidth="1"/>
    <col min="300" max="300" width="34.5703125" bestFit="1" customWidth="1"/>
    <col min="301" max="301" width="34.28515625" bestFit="1" customWidth="1"/>
    <col min="302" max="302" width="51.42578125" bestFit="1" customWidth="1"/>
    <col min="303" max="303" width="122.85546875" bestFit="1" customWidth="1"/>
    <col min="304" max="304" width="43.5703125" bestFit="1" customWidth="1"/>
    <col min="305" max="305" width="23.85546875" bestFit="1" customWidth="1"/>
    <col min="306" max="306" width="25.7109375" bestFit="1" customWidth="1"/>
    <col min="307" max="307" width="34.5703125" bestFit="1" customWidth="1"/>
    <col min="308" max="308" width="34.28515625" bestFit="1" customWidth="1"/>
    <col min="309" max="309" width="51.42578125" bestFit="1" customWidth="1"/>
    <col min="310" max="310" width="92.5703125" bestFit="1" customWidth="1"/>
    <col min="311" max="311" width="43.5703125" bestFit="1" customWidth="1"/>
    <col min="312" max="312" width="23.85546875" bestFit="1" customWidth="1"/>
    <col min="313" max="313" width="25.7109375" bestFit="1" customWidth="1"/>
    <col min="314" max="314" width="34.5703125" bestFit="1" customWidth="1"/>
    <col min="315" max="315" width="34.28515625" bestFit="1" customWidth="1"/>
    <col min="316" max="316" width="51.42578125" bestFit="1" customWidth="1"/>
    <col min="317" max="317" width="115.85546875" bestFit="1" customWidth="1"/>
    <col min="318" max="318" width="43.5703125" bestFit="1" customWidth="1"/>
    <col min="319" max="319" width="23.85546875" bestFit="1" customWidth="1"/>
    <col min="320" max="320" width="25.7109375" bestFit="1" customWidth="1"/>
    <col min="321" max="321" width="34.5703125" bestFit="1" customWidth="1"/>
    <col min="322" max="322" width="34.28515625" bestFit="1" customWidth="1"/>
    <col min="323" max="323" width="51.42578125" bestFit="1" customWidth="1"/>
    <col min="324" max="324" width="120" bestFit="1" customWidth="1"/>
    <col min="325" max="325" width="43.5703125" bestFit="1" customWidth="1"/>
    <col min="326" max="326" width="23.85546875" bestFit="1" customWidth="1"/>
    <col min="327" max="327" width="25.7109375" bestFit="1" customWidth="1"/>
    <col min="328" max="328" width="34.5703125" bestFit="1" customWidth="1"/>
    <col min="329" max="329" width="34.28515625" bestFit="1" customWidth="1"/>
    <col min="330" max="330" width="51.42578125" bestFit="1" customWidth="1"/>
    <col min="331" max="331" width="118.85546875" bestFit="1" customWidth="1"/>
    <col min="332" max="332" width="43.5703125" bestFit="1" customWidth="1"/>
    <col min="333" max="333" width="23.85546875" bestFit="1" customWidth="1"/>
    <col min="334" max="334" width="25.7109375" bestFit="1" customWidth="1"/>
    <col min="335" max="335" width="34.5703125" bestFit="1" customWidth="1"/>
    <col min="336" max="336" width="34.28515625" bestFit="1" customWidth="1"/>
    <col min="337" max="337" width="51.42578125" bestFit="1" customWidth="1"/>
    <col min="338" max="338" width="115.85546875" bestFit="1" customWidth="1"/>
    <col min="339" max="339" width="43.5703125" bestFit="1" customWidth="1"/>
    <col min="340" max="340" width="23.85546875" bestFit="1" customWidth="1"/>
    <col min="341" max="341" width="25.7109375" bestFit="1" customWidth="1"/>
    <col min="342" max="342" width="34.5703125" bestFit="1" customWidth="1"/>
    <col min="343" max="343" width="34.28515625" bestFit="1" customWidth="1"/>
    <col min="344" max="344" width="51.42578125" bestFit="1" customWidth="1"/>
    <col min="345" max="345" width="89.140625" bestFit="1" customWidth="1"/>
    <col min="346" max="346" width="43.5703125" bestFit="1" customWidth="1"/>
    <col min="347" max="347" width="23.85546875" bestFit="1" customWidth="1"/>
    <col min="348" max="348" width="25.7109375" bestFit="1" customWidth="1"/>
    <col min="349" max="349" width="34.5703125" bestFit="1" customWidth="1"/>
    <col min="350" max="350" width="34.28515625" bestFit="1" customWidth="1"/>
    <col min="351" max="351" width="51.42578125" bestFit="1" customWidth="1"/>
    <col min="352" max="352" width="89.140625" bestFit="1" customWidth="1"/>
    <col min="353" max="353" width="43.5703125" bestFit="1" customWidth="1"/>
    <col min="354" max="354" width="23.85546875" bestFit="1" customWidth="1"/>
    <col min="355" max="355" width="25.7109375" bestFit="1" customWidth="1"/>
    <col min="356" max="356" width="34.5703125" bestFit="1" customWidth="1"/>
    <col min="357" max="357" width="34.28515625" bestFit="1" customWidth="1"/>
    <col min="358" max="358" width="51.42578125" bestFit="1" customWidth="1"/>
    <col min="359" max="359" width="86" bestFit="1" customWidth="1"/>
    <col min="360" max="360" width="43.5703125" bestFit="1" customWidth="1"/>
    <col min="361" max="361" width="23.85546875" bestFit="1" customWidth="1"/>
    <col min="362" max="362" width="25.7109375" bestFit="1" customWidth="1"/>
    <col min="363" max="363" width="34.5703125" bestFit="1" customWidth="1"/>
    <col min="364" max="364" width="34.28515625" bestFit="1" customWidth="1"/>
    <col min="365" max="365" width="51.42578125" bestFit="1" customWidth="1"/>
    <col min="366" max="366" width="120.28515625" bestFit="1" customWidth="1"/>
    <col min="367" max="367" width="43.5703125" bestFit="1" customWidth="1"/>
    <col min="368" max="368" width="23.85546875" bestFit="1" customWidth="1"/>
    <col min="369" max="369" width="25.7109375" bestFit="1" customWidth="1"/>
    <col min="370" max="370" width="34.5703125" bestFit="1" customWidth="1"/>
    <col min="371" max="371" width="34.28515625" bestFit="1" customWidth="1"/>
    <col min="372" max="372" width="51.42578125" bestFit="1" customWidth="1"/>
    <col min="373" max="373" width="136.42578125" bestFit="1" customWidth="1"/>
    <col min="374" max="374" width="43.5703125" bestFit="1" customWidth="1"/>
    <col min="375" max="375" width="23.85546875" bestFit="1" customWidth="1"/>
    <col min="376" max="376" width="25.7109375" bestFit="1" customWidth="1"/>
    <col min="377" max="377" width="34.5703125" bestFit="1" customWidth="1"/>
    <col min="378" max="378" width="34.28515625" bestFit="1" customWidth="1"/>
    <col min="379" max="379" width="51.42578125" bestFit="1" customWidth="1"/>
    <col min="380" max="380" width="121.5703125" bestFit="1" customWidth="1"/>
    <col min="381" max="381" width="43.5703125" bestFit="1" customWidth="1"/>
    <col min="382" max="382" width="23.85546875" bestFit="1" customWidth="1"/>
    <col min="383" max="383" width="25.7109375" bestFit="1" customWidth="1"/>
    <col min="384" max="384" width="34.5703125" bestFit="1" customWidth="1"/>
    <col min="385" max="385" width="34.28515625" bestFit="1" customWidth="1"/>
    <col min="386" max="386" width="51.42578125" bestFit="1" customWidth="1"/>
    <col min="387" max="387" width="126.7109375" bestFit="1" customWidth="1"/>
    <col min="388" max="388" width="43.5703125" bestFit="1" customWidth="1"/>
    <col min="389" max="389" width="23.85546875" bestFit="1" customWidth="1"/>
    <col min="390" max="390" width="25.7109375" bestFit="1" customWidth="1"/>
    <col min="391" max="391" width="34.5703125" bestFit="1" customWidth="1"/>
    <col min="392" max="392" width="34.28515625" bestFit="1" customWidth="1"/>
    <col min="393" max="393" width="51.42578125" bestFit="1" customWidth="1"/>
    <col min="394" max="394" width="55.7109375" bestFit="1" customWidth="1"/>
    <col min="395" max="395" width="43.5703125" bestFit="1" customWidth="1"/>
    <col min="396" max="396" width="23.85546875" bestFit="1" customWidth="1"/>
    <col min="397" max="397" width="25.7109375" bestFit="1" customWidth="1"/>
    <col min="398" max="398" width="34.5703125" bestFit="1" customWidth="1"/>
    <col min="399" max="399" width="34.28515625" bestFit="1" customWidth="1"/>
    <col min="400" max="400" width="37.42578125" bestFit="1" customWidth="1"/>
    <col min="401" max="401" width="69.5703125" bestFit="1" customWidth="1"/>
    <col min="402" max="402" width="43.5703125" bestFit="1" customWidth="1"/>
    <col min="403" max="403" width="23.85546875" bestFit="1" customWidth="1"/>
    <col min="404" max="404" width="25.7109375" bestFit="1" customWidth="1"/>
    <col min="405" max="405" width="34.5703125" bestFit="1" customWidth="1"/>
    <col min="406" max="406" width="34.28515625" bestFit="1" customWidth="1"/>
    <col min="407" max="407" width="51.42578125" bestFit="1" customWidth="1"/>
    <col min="408" max="408" width="64.5703125" bestFit="1" customWidth="1"/>
    <col min="409" max="409" width="43.5703125" bestFit="1" customWidth="1"/>
    <col min="410" max="410" width="23.85546875" bestFit="1" customWidth="1"/>
    <col min="411" max="411" width="25.7109375" bestFit="1" customWidth="1"/>
    <col min="412" max="412" width="34.5703125" bestFit="1" customWidth="1"/>
    <col min="413" max="413" width="34.28515625" bestFit="1" customWidth="1"/>
    <col min="414" max="414" width="51.42578125" bestFit="1" customWidth="1"/>
    <col min="415" max="415" width="91" bestFit="1" customWidth="1"/>
    <col min="416" max="416" width="43.5703125" bestFit="1" customWidth="1"/>
    <col min="417" max="417" width="23.85546875" bestFit="1" customWidth="1"/>
    <col min="418" max="418" width="25.7109375" bestFit="1" customWidth="1"/>
    <col min="419" max="419" width="27.28515625" bestFit="1" customWidth="1"/>
    <col min="420" max="420" width="34.28515625" bestFit="1" customWidth="1"/>
    <col min="421" max="421" width="51.42578125" bestFit="1" customWidth="1"/>
    <col min="422" max="422" width="79.28515625" bestFit="1" customWidth="1"/>
    <col min="423" max="423" width="34.42578125" bestFit="1" customWidth="1"/>
    <col min="424" max="424" width="23.85546875" bestFit="1" customWidth="1"/>
    <col min="425" max="425" width="25.7109375" bestFit="1" customWidth="1"/>
    <col min="426" max="426" width="34.5703125" bestFit="1" customWidth="1"/>
    <col min="427" max="427" width="34.28515625" bestFit="1" customWidth="1"/>
    <col min="428" max="428" width="51.42578125" bestFit="1" customWidth="1"/>
    <col min="429" max="429" width="145" bestFit="1" customWidth="1"/>
    <col min="430" max="430" width="43.5703125" bestFit="1" customWidth="1"/>
    <col min="431" max="431" width="23.85546875" bestFit="1" customWidth="1"/>
    <col min="432" max="432" width="25.7109375" bestFit="1" customWidth="1"/>
    <col min="433" max="433" width="34.5703125" bestFit="1" customWidth="1"/>
    <col min="434" max="434" width="34.28515625" bestFit="1" customWidth="1"/>
    <col min="435" max="435" width="51.42578125" bestFit="1" customWidth="1"/>
    <col min="436" max="436" width="94" bestFit="1" customWidth="1"/>
    <col min="437" max="437" width="43.5703125" bestFit="1" customWidth="1"/>
    <col min="438" max="438" width="23.85546875" bestFit="1" customWidth="1"/>
    <col min="439" max="439" width="25.7109375" bestFit="1" customWidth="1"/>
    <col min="440" max="440" width="34.5703125" bestFit="1" customWidth="1"/>
    <col min="441" max="441" width="34.28515625" bestFit="1" customWidth="1"/>
    <col min="442" max="442" width="51.42578125" bestFit="1" customWidth="1"/>
    <col min="443" max="443" width="79.140625" bestFit="1" customWidth="1"/>
    <col min="444" max="444" width="43.5703125" bestFit="1" customWidth="1"/>
    <col min="445" max="445" width="23.85546875" bestFit="1" customWidth="1"/>
    <col min="446" max="446" width="25.7109375" bestFit="1" customWidth="1"/>
    <col min="447" max="447" width="34.5703125" bestFit="1" customWidth="1"/>
    <col min="448" max="448" width="34.28515625" bestFit="1" customWidth="1"/>
    <col min="449" max="449" width="51.42578125" bestFit="1" customWidth="1"/>
    <col min="450" max="450" width="136.7109375" bestFit="1" customWidth="1"/>
    <col min="451" max="451" width="43.5703125" bestFit="1" customWidth="1"/>
    <col min="452" max="452" width="23.85546875" bestFit="1" customWidth="1"/>
    <col min="453" max="453" width="25.7109375" bestFit="1" customWidth="1"/>
    <col min="454" max="454" width="34.5703125" bestFit="1" customWidth="1"/>
    <col min="455" max="455" width="34.28515625" bestFit="1" customWidth="1"/>
    <col min="456" max="456" width="51.42578125" bestFit="1" customWidth="1"/>
    <col min="457" max="457" width="60.140625" bestFit="1" customWidth="1"/>
    <col min="458" max="458" width="43.5703125" bestFit="1" customWidth="1"/>
    <col min="459" max="459" width="23.85546875" bestFit="1" customWidth="1"/>
    <col min="460" max="460" width="25.7109375" bestFit="1" customWidth="1"/>
    <col min="461" max="461" width="34.5703125" bestFit="1" customWidth="1"/>
    <col min="462" max="462" width="34.28515625" bestFit="1" customWidth="1"/>
    <col min="463" max="463" width="51.42578125" bestFit="1" customWidth="1"/>
    <col min="464" max="464" width="88.5703125" bestFit="1" customWidth="1"/>
    <col min="465" max="465" width="43.5703125" bestFit="1" customWidth="1"/>
    <col min="466" max="466" width="23.85546875" bestFit="1" customWidth="1"/>
    <col min="467" max="467" width="25.7109375" bestFit="1" customWidth="1"/>
    <col min="468" max="468" width="34.5703125" bestFit="1" customWidth="1"/>
    <col min="469" max="469" width="34.28515625" bestFit="1" customWidth="1"/>
    <col min="470" max="470" width="51.42578125" bestFit="1" customWidth="1"/>
    <col min="471" max="471" width="92.140625" bestFit="1" customWidth="1"/>
    <col min="472" max="472" width="43.5703125" bestFit="1" customWidth="1"/>
    <col min="473" max="473" width="23.85546875" bestFit="1" customWidth="1"/>
    <col min="474" max="474" width="25.7109375" bestFit="1" customWidth="1"/>
    <col min="475" max="475" width="34.5703125" bestFit="1" customWidth="1"/>
    <col min="476" max="476" width="34.28515625" bestFit="1" customWidth="1"/>
    <col min="477" max="477" width="47.140625" bestFit="1" customWidth="1"/>
    <col min="478" max="478" width="80.140625" bestFit="1" customWidth="1"/>
    <col min="479" max="479" width="43.5703125" bestFit="1" customWidth="1"/>
    <col min="480" max="480" width="23.85546875" bestFit="1" customWidth="1"/>
    <col min="481" max="481" width="25.7109375" bestFit="1" customWidth="1"/>
    <col min="482" max="482" width="34.5703125" bestFit="1" customWidth="1"/>
    <col min="483" max="483" width="34.28515625" bestFit="1" customWidth="1"/>
    <col min="484" max="484" width="51.42578125" bestFit="1" customWidth="1"/>
    <col min="485" max="485" width="86" bestFit="1" customWidth="1"/>
    <col min="486" max="486" width="43.5703125" bestFit="1" customWidth="1"/>
    <col min="487" max="487" width="23.85546875" bestFit="1" customWidth="1"/>
    <col min="488" max="488" width="25.7109375" bestFit="1" customWidth="1"/>
    <col min="489" max="489" width="34.5703125" bestFit="1" customWidth="1"/>
    <col min="490" max="490" width="34.28515625" bestFit="1" customWidth="1"/>
    <col min="491" max="491" width="51.42578125" bestFit="1" customWidth="1"/>
    <col min="492" max="492" width="65.28515625" bestFit="1" customWidth="1"/>
    <col min="493" max="493" width="43.5703125" bestFit="1" customWidth="1"/>
    <col min="494" max="494" width="23.85546875" bestFit="1" customWidth="1"/>
    <col min="495" max="495" width="25.7109375" bestFit="1" customWidth="1"/>
    <col min="496" max="496" width="34.5703125" bestFit="1" customWidth="1"/>
    <col min="497" max="497" width="34.28515625" bestFit="1" customWidth="1"/>
    <col min="498" max="498" width="51.42578125" bestFit="1" customWidth="1"/>
    <col min="499" max="499" width="66.7109375" bestFit="1" customWidth="1"/>
    <col min="500" max="500" width="43.5703125" bestFit="1" customWidth="1"/>
    <col min="501" max="501" width="23.85546875" bestFit="1" customWidth="1"/>
    <col min="502" max="502" width="25.7109375" bestFit="1" customWidth="1"/>
    <col min="503" max="503" width="34.5703125" bestFit="1" customWidth="1"/>
    <col min="504" max="504" width="34.28515625" bestFit="1" customWidth="1"/>
    <col min="505" max="505" width="51.42578125" bestFit="1" customWidth="1"/>
    <col min="506" max="506" width="113.5703125" bestFit="1" customWidth="1"/>
    <col min="507" max="507" width="43.5703125" bestFit="1" customWidth="1"/>
    <col min="508" max="508" width="23.85546875" bestFit="1" customWidth="1"/>
    <col min="509" max="509" width="25.7109375" bestFit="1" customWidth="1"/>
    <col min="510" max="510" width="34.5703125" bestFit="1" customWidth="1"/>
    <col min="511" max="511" width="34.28515625" bestFit="1" customWidth="1"/>
    <col min="512" max="512" width="51.42578125" bestFit="1" customWidth="1"/>
    <col min="513" max="513" width="193.85546875" bestFit="1" customWidth="1"/>
    <col min="514" max="514" width="43.5703125" bestFit="1" customWidth="1"/>
    <col min="515" max="515" width="23.85546875" bestFit="1" customWidth="1"/>
    <col min="516" max="516" width="25.7109375" bestFit="1" customWidth="1"/>
    <col min="517" max="517" width="34.5703125" bestFit="1" customWidth="1"/>
    <col min="518" max="518" width="34.28515625" bestFit="1" customWidth="1"/>
    <col min="519" max="519" width="51.42578125" bestFit="1" customWidth="1"/>
    <col min="520" max="520" width="85.85546875" bestFit="1" customWidth="1"/>
    <col min="521" max="521" width="43.5703125" bestFit="1" customWidth="1"/>
    <col min="522" max="522" width="23.85546875" bestFit="1" customWidth="1"/>
    <col min="523" max="523" width="25.7109375" bestFit="1" customWidth="1"/>
    <col min="524" max="524" width="34.5703125" bestFit="1" customWidth="1"/>
    <col min="525" max="525" width="34.28515625" bestFit="1" customWidth="1"/>
    <col min="526" max="526" width="51.42578125" bestFit="1" customWidth="1"/>
    <col min="527" max="527" width="255.7109375" bestFit="1" customWidth="1"/>
    <col min="528" max="528" width="43.5703125" bestFit="1" customWidth="1"/>
    <col min="529" max="529" width="23.85546875" bestFit="1" customWidth="1"/>
    <col min="530" max="530" width="25.7109375" bestFit="1" customWidth="1"/>
    <col min="531" max="531" width="34.5703125" bestFit="1" customWidth="1"/>
    <col min="532" max="532" width="34.28515625" bestFit="1" customWidth="1"/>
    <col min="533" max="533" width="51.42578125" bestFit="1" customWidth="1"/>
    <col min="534" max="534" width="126.85546875" bestFit="1" customWidth="1"/>
    <col min="535" max="535" width="43.5703125" bestFit="1" customWidth="1"/>
    <col min="536" max="536" width="23.85546875" bestFit="1" customWidth="1"/>
    <col min="537" max="537" width="25.7109375" bestFit="1" customWidth="1"/>
    <col min="538" max="538" width="34.5703125" bestFit="1" customWidth="1"/>
    <col min="539" max="539" width="34.28515625" bestFit="1" customWidth="1"/>
    <col min="540" max="540" width="51.42578125" bestFit="1" customWidth="1"/>
    <col min="541" max="541" width="63.140625" bestFit="1" customWidth="1"/>
    <col min="542" max="542" width="43.5703125" bestFit="1" customWidth="1"/>
    <col min="543" max="543" width="23.85546875" bestFit="1" customWidth="1"/>
    <col min="544" max="544" width="25.7109375" bestFit="1" customWidth="1"/>
    <col min="545" max="545" width="34.5703125" bestFit="1" customWidth="1"/>
    <col min="546" max="546" width="34.28515625" bestFit="1" customWidth="1"/>
    <col min="547" max="547" width="51.42578125" bestFit="1" customWidth="1"/>
    <col min="548" max="548" width="102.140625" bestFit="1" customWidth="1"/>
    <col min="549" max="549" width="43.5703125" bestFit="1" customWidth="1"/>
    <col min="550" max="550" width="23.85546875" bestFit="1" customWidth="1"/>
    <col min="551" max="551" width="25.7109375" bestFit="1" customWidth="1"/>
    <col min="552" max="552" width="34.5703125" bestFit="1" customWidth="1"/>
    <col min="553" max="553" width="34.28515625" bestFit="1" customWidth="1"/>
    <col min="554" max="554" width="51.42578125" bestFit="1" customWidth="1"/>
    <col min="555" max="555" width="140" bestFit="1" customWidth="1"/>
    <col min="556" max="556" width="43.5703125" bestFit="1" customWidth="1"/>
    <col min="557" max="557" width="23.85546875" bestFit="1" customWidth="1"/>
    <col min="558" max="558" width="25.7109375" bestFit="1" customWidth="1"/>
    <col min="559" max="559" width="34.5703125" bestFit="1" customWidth="1"/>
    <col min="560" max="560" width="34.28515625" bestFit="1" customWidth="1"/>
    <col min="561" max="561" width="51.42578125" bestFit="1" customWidth="1"/>
    <col min="562" max="562" width="74" bestFit="1" customWidth="1"/>
    <col min="563" max="563" width="43.5703125" bestFit="1" customWidth="1"/>
    <col min="564" max="564" width="23.85546875" bestFit="1" customWidth="1"/>
    <col min="565" max="565" width="25.7109375" bestFit="1" customWidth="1"/>
    <col min="566" max="566" width="34.5703125" bestFit="1" customWidth="1"/>
    <col min="567" max="567" width="34.28515625" bestFit="1" customWidth="1"/>
    <col min="568" max="568" width="51.42578125" bestFit="1" customWidth="1"/>
    <col min="569" max="569" width="64.5703125" bestFit="1" customWidth="1"/>
    <col min="570" max="570" width="43.5703125" bestFit="1" customWidth="1"/>
    <col min="571" max="571" width="23.85546875" bestFit="1" customWidth="1"/>
    <col min="572" max="572" width="25.7109375" bestFit="1" customWidth="1"/>
    <col min="573" max="573" width="34.5703125" bestFit="1" customWidth="1"/>
    <col min="574" max="574" width="34.28515625" bestFit="1" customWidth="1"/>
    <col min="575" max="575" width="28.85546875" bestFit="1" customWidth="1"/>
    <col min="576" max="576" width="139.5703125" bestFit="1" customWidth="1"/>
    <col min="577" max="577" width="43.5703125" bestFit="1" customWidth="1"/>
    <col min="578" max="578" width="23.85546875" bestFit="1" customWidth="1"/>
    <col min="579" max="579" width="25.7109375" bestFit="1" customWidth="1"/>
    <col min="580" max="580" width="34.5703125" bestFit="1" customWidth="1"/>
    <col min="581" max="581" width="34.28515625" bestFit="1" customWidth="1"/>
    <col min="582" max="582" width="51.42578125" bestFit="1" customWidth="1"/>
    <col min="583" max="583" width="212.140625" bestFit="1" customWidth="1"/>
    <col min="584" max="584" width="37.140625" bestFit="1" customWidth="1"/>
    <col min="585" max="585" width="23.85546875" bestFit="1" customWidth="1"/>
    <col min="586" max="586" width="25.7109375" bestFit="1" customWidth="1"/>
    <col min="587" max="587" width="34.5703125" bestFit="1" customWidth="1"/>
    <col min="588" max="588" width="34.28515625" bestFit="1" customWidth="1"/>
    <col min="589" max="589" width="51.42578125" bestFit="1" customWidth="1"/>
    <col min="590" max="590" width="98.5703125" bestFit="1" customWidth="1"/>
    <col min="591" max="591" width="29.28515625" bestFit="1" customWidth="1"/>
    <col min="592" max="592" width="23.85546875" bestFit="1" customWidth="1"/>
    <col min="593" max="593" width="25.7109375" bestFit="1" customWidth="1"/>
    <col min="594" max="594" width="34.5703125" bestFit="1" customWidth="1"/>
    <col min="595" max="595" width="34.28515625" bestFit="1" customWidth="1"/>
    <col min="596" max="596" width="51.42578125" bestFit="1" customWidth="1"/>
    <col min="597" max="597" width="75.42578125" bestFit="1" customWidth="1"/>
    <col min="598" max="598" width="43.5703125" bestFit="1" customWidth="1"/>
    <col min="599" max="599" width="23.85546875" bestFit="1" customWidth="1"/>
    <col min="600" max="600" width="25.7109375" bestFit="1" customWidth="1"/>
    <col min="601" max="601" width="34.5703125" bestFit="1" customWidth="1"/>
    <col min="602" max="602" width="34.28515625" bestFit="1" customWidth="1"/>
    <col min="603" max="603" width="51.42578125" bestFit="1" customWidth="1"/>
    <col min="604" max="604" width="56.7109375" bestFit="1" customWidth="1"/>
    <col min="605" max="605" width="43.5703125" bestFit="1" customWidth="1"/>
    <col min="606" max="606" width="23.85546875" bestFit="1" customWidth="1"/>
    <col min="607" max="607" width="25.7109375" bestFit="1" customWidth="1"/>
    <col min="608" max="608" width="34.5703125" bestFit="1" customWidth="1"/>
    <col min="609" max="609" width="34.28515625" bestFit="1" customWidth="1"/>
    <col min="610" max="610" width="51.42578125" bestFit="1" customWidth="1"/>
    <col min="611" max="611" width="104" bestFit="1" customWidth="1"/>
    <col min="612" max="612" width="43.5703125" bestFit="1" customWidth="1"/>
    <col min="613" max="613" width="23.85546875" bestFit="1" customWidth="1"/>
    <col min="614" max="614" width="25.7109375" bestFit="1" customWidth="1"/>
    <col min="615" max="615" width="34.5703125" bestFit="1" customWidth="1"/>
    <col min="616" max="616" width="34.28515625" bestFit="1" customWidth="1"/>
    <col min="617" max="617" width="51.42578125" bestFit="1" customWidth="1"/>
    <col min="618" max="618" width="56.28515625" bestFit="1" customWidth="1"/>
    <col min="619" max="619" width="43.5703125" bestFit="1" customWidth="1"/>
    <col min="620" max="620" width="23.85546875" bestFit="1" customWidth="1"/>
    <col min="621" max="621" width="25.7109375" bestFit="1" customWidth="1"/>
    <col min="622" max="622" width="34.5703125" bestFit="1" customWidth="1"/>
    <col min="623" max="623" width="34.28515625" bestFit="1" customWidth="1"/>
    <col min="624" max="624" width="51.42578125" bestFit="1" customWidth="1"/>
    <col min="625" max="625" width="95.42578125" bestFit="1" customWidth="1"/>
    <col min="626" max="626" width="43.5703125" bestFit="1" customWidth="1"/>
    <col min="627" max="627" width="23.85546875" bestFit="1" customWidth="1"/>
    <col min="628" max="628" width="25.7109375" bestFit="1" customWidth="1"/>
    <col min="629" max="629" width="34.5703125" bestFit="1" customWidth="1"/>
    <col min="630" max="630" width="34.28515625" bestFit="1" customWidth="1"/>
    <col min="631" max="631" width="51.42578125" bestFit="1" customWidth="1"/>
    <col min="632" max="632" width="111.5703125" bestFit="1" customWidth="1"/>
    <col min="633" max="633" width="43.5703125" bestFit="1" customWidth="1"/>
    <col min="634" max="634" width="23.85546875" bestFit="1" customWidth="1"/>
    <col min="635" max="635" width="25.7109375" bestFit="1" customWidth="1"/>
    <col min="636" max="636" width="34.5703125" bestFit="1" customWidth="1"/>
    <col min="637" max="637" width="34.28515625" bestFit="1" customWidth="1"/>
    <col min="638" max="638" width="51.42578125" bestFit="1" customWidth="1"/>
    <col min="639" max="639" width="158.85546875" bestFit="1" customWidth="1"/>
    <col min="640" max="640" width="43.5703125" bestFit="1" customWidth="1"/>
    <col min="641" max="641" width="23.85546875" bestFit="1" customWidth="1"/>
    <col min="642" max="642" width="25.7109375" bestFit="1" customWidth="1"/>
    <col min="643" max="643" width="34.5703125" bestFit="1" customWidth="1"/>
    <col min="644" max="644" width="34.28515625" bestFit="1" customWidth="1"/>
    <col min="645" max="645" width="51.42578125" bestFit="1" customWidth="1"/>
    <col min="646" max="646" width="155.28515625" bestFit="1" customWidth="1"/>
    <col min="647" max="647" width="43.5703125" bestFit="1" customWidth="1"/>
    <col min="648" max="648" width="23.85546875" bestFit="1" customWidth="1"/>
    <col min="649" max="649" width="25.7109375" bestFit="1" customWidth="1"/>
    <col min="650" max="650" width="34.5703125" bestFit="1" customWidth="1"/>
    <col min="651" max="651" width="34.28515625" bestFit="1" customWidth="1"/>
    <col min="652" max="652" width="51.42578125" bestFit="1" customWidth="1"/>
    <col min="653" max="653" width="123" bestFit="1" customWidth="1"/>
    <col min="654" max="654" width="43.5703125" bestFit="1" customWidth="1"/>
    <col min="655" max="655" width="23.85546875" bestFit="1" customWidth="1"/>
    <col min="656" max="656" width="25.7109375" bestFit="1" customWidth="1"/>
    <col min="657" max="657" width="34.5703125" bestFit="1" customWidth="1"/>
    <col min="658" max="658" width="34.28515625" bestFit="1" customWidth="1"/>
    <col min="659" max="659" width="51.42578125" bestFit="1" customWidth="1"/>
    <col min="660" max="660" width="37.7109375" bestFit="1" customWidth="1"/>
    <col min="661" max="661" width="43.5703125" bestFit="1" customWidth="1"/>
    <col min="662" max="662" width="23.85546875" bestFit="1" customWidth="1"/>
    <col min="663" max="663" width="25.7109375" bestFit="1" customWidth="1"/>
    <col min="664" max="664" width="34.5703125" bestFit="1" customWidth="1"/>
    <col min="665" max="665" width="34.28515625" bestFit="1" customWidth="1"/>
    <col min="666" max="666" width="51.42578125" bestFit="1" customWidth="1"/>
    <col min="667" max="667" width="60.28515625" bestFit="1" customWidth="1"/>
    <col min="668" max="668" width="43.5703125" bestFit="1" customWidth="1"/>
    <col min="669" max="669" width="23.85546875" bestFit="1" customWidth="1"/>
    <col min="670" max="670" width="25.7109375" bestFit="1" customWidth="1"/>
    <col min="671" max="671" width="34.5703125" bestFit="1" customWidth="1"/>
    <col min="672" max="672" width="34.28515625" bestFit="1" customWidth="1"/>
    <col min="673" max="673" width="51.42578125" bestFit="1" customWidth="1"/>
    <col min="674" max="674" width="116" bestFit="1" customWidth="1"/>
    <col min="675" max="675" width="43.5703125" bestFit="1" customWidth="1"/>
    <col min="676" max="676" width="23.85546875" bestFit="1" customWidth="1"/>
    <col min="677" max="677" width="25.7109375" bestFit="1" customWidth="1"/>
    <col min="678" max="678" width="34.5703125" bestFit="1" customWidth="1"/>
    <col min="679" max="679" width="34.28515625" bestFit="1" customWidth="1"/>
    <col min="680" max="680" width="51.42578125" bestFit="1" customWidth="1"/>
    <col min="681" max="681" width="170.7109375" bestFit="1" customWidth="1"/>
    <col min="682" max="682" width="43.5703125" bestFit="1" customWidth="1"/>
    <col min="683" max="683" width="23.85546875" bestFit="1" customWidth="1"/>
    <col min="684" max="684" width="25.7109375" bestFit="1" customWidth="1"/>
    <col min="685" max="685" width="34.5703125" bestFit="1" customWidth="1"/>
    <col min="686" max="686" width="34.28515625" bestFit="1" customWidth="1"/>
    <col min="687" max="687" width="51.42578125" bestFit="1" customWidth="1"/>
    <col min="688" max="688" width="119.140625" bestFit="1" customWidth="1"/>
    <col min="689" max="689" width="43.5703125" bestFit="1" customWidth="1"/>
    <col min="690" max="690" width="23.85546875" bestFit="1" customWidth="1"/>
    <col min="691" max="691" width="25.7109375" bestFit="1" customWidth="1"/>
    <col min="692" max="692" width="34.5703125" bestFit="1" customWidth="1"/>
    <col min="693" max="693" width="34.28515625" bestFit="1" customWidth="1"/>
    <col min="694" max="694" width="51.42578125" bestFit="1" customWidth="1"/>
    <col min="695" max="695" width="110.140625" bestFit="1" customWidth="1"/>
    <col min="696" max="696" width="43.5703125" bestFit="1" customWidth="1"/>
    <col min="697" max="697" width="23.85546875" bestFit="1" customWidth="1"/>
    <col min="698" max="698" width="25.7109375" bestFit="1" customWidth="1"/>
    <col min="699" max="699" width="34.5703125" bestFit="1" customWidth="1"/>
    <col min="700" max="700" width="34.28515625" bestFit="1" customWidth="1"/>
    <col min="701" max="701" width="51.42578125" bestFit="1" customWidth="1"/>
    <col min="702" max="702" width="77.140625" bestFit="1" customWidth="1"/>
    <col min="703" max="703" width="43.5703125" bestFit="1" customWidth="1"/>
    <col min="704" max="704" width="23.85546875" bestFit="1" customWidth="1"/>
    <col min="705" max="705" width="25.7109375" bestFit="1" customWidth="1"/>
    <col min="706" max="706" width="34.5703125" bestFit="1" customWidth="1"/>
    <col min="707" max="707" width="34.28515625" bestFit="1" customWidth="1"/>
    <col min="708" max="708" width="51.42578125" bestFit="1" customWidth="1"/>
    <col min="709" max="709" width="152.85546875" bestFit="1" customWidth="1"/>
    <col min="710" max="710" width="43.5703125" bestFit="1" customWidth="1"/>
    <col min="711" max="711" width="23.85546875" bestFit="1" customWidth="1"/>
    <col min="712" max="712" width="25.7109375" bestFit="1" customWidth="1"/>
    <col min="713" max="713" width="34.5703125" bestFit="1" customWidth="1"/>
    <col min="714" max="714" width="34.28515625" bestFit="1" customWidth="1"/>
    <col min="715" max="715" width="51.42578125" bestFit="1" customWidth="1"/>
    <col min="716" max="716" width="255.7109375" bestFit="1" customWidth="1"/>
    <col min="717" max="717" width="43.5703125" bestFit="1" customWidth="1"/>
    <col min="718" max="718" width="23.85546875" bestFit="1" customWidth="1"/>
    <col min="719" max="719" width="25.7109375" bestFit="1" customWidth="1"/>
    <col min="720" max="720" width="34.5703125" bestFit="1" customWidth="1"/>
    <col min="721" max="721" width="34.28515625" bestFit="1" customWidth="1"/>
    <col min="722" max="722" width="39.85546875" bestFit="1" customWidth="1"/>
    <col min="723" max="723" width="143" bestFit="1" customWidth="1"/>
    <col min="724" max="724" width="43.5703125" bestFit="1" customWidth="1"/>
    <col min="725" max="725" width="23.85546875" bestFit="1" customWidth="1"/>
    <col min="726" max="726" width="25.7109375" bestFit="1" customWidth="1"/>
    <col min="727" max="727" width="34.5703125" bestFit="1" customWidth="1"/>
    <col min="728" max="728" width="34.28515625" bestFit="1" customWidth="1"/>
    <col min="729" max="729" width="51.42578125" bestFit="1" customWidth="1"/>
    <col min="730" max="730" width="49.28515625" bestFit="1" customWidth="1"/>
    <col min="731" max="731" width="43.5703125" bestFit="1" customWidth="1"/>
    <col min="732" max="732" width="23.85546875" bestFit="1" customWidth="1"/>
    <col min="733" max="733" width="25.7109375" bestFit="1" customWidth="1"/>
    <col min="734" max="734" width="34.5703125" bestFit="1" customWidth="1"/>
    <col min="735" max="735" width="34.28515625" bestFit="1" customWidth="1"/>
    <col min="736" max="736" width="39.85546875" bestFit="1" customWidth="1"/>
    <col min="737" max="737" width="57.42578125" bestFit="1" customWidth="1"/>
    <col min="738" max="738" width="37.140625" bestFit="1" customWidth="1"/>
    <col min="739" max="739" width="23.85546875" bestFit="1" customWidth="1"/>
    <col min="740" max="740" width="25.7109375" bestFit="1" customWidth="1"/>
    <col min="741" max="741" width="34.5703125" bestFit="1" customWidth="1"/>
    <col min="742" max="742" width="34.28515625" bestFit="1" customWidth="1"/>
    <col min="743" max="743" width="28.85546875" bestFit="1" customWidth="1"/>
    <col min="744" max="744" width="89.140625" bestFit="1" customWidth="1"/>
    <col min="745" max="745" width="43.5703125" bestFit="1" customWidth="1"/>
    <col min="746" max="746" width="23.85546875" bestFit="1" customWidth="1"/>
    <col min="747" max="747" width="25.7109375" bestFit="1" customWidth="1"/>
    <col min="748" max="748" width="34.5703125" bestFit="1" customWidth="1"/>
    <col min="749" max="749" width="34.28515625" bestFit="1" customWidth="1"/>
    <col min="750" max="750" width="51.42578125" bestFit="1" customWidth="1"/>
    <col min="751" max="751" width="88.85546875" bestFit="1" customWidth="1"/>
    <col min="752" max="752" width="43.5703125" bestFit="1" customWidth="1"/>
    <col min="753" max="753" width="23.85546875" bestFit="1" customWidth="1"/>
    <col min="754" max="754" width="25.7109375" bestFit="1" customWidth="1"/>
    <col min="755" max="755" width="34.5703125" bestFit="1" customWidth="1"/>
    <col min="756" max="756" width="34.28515625" bestFit="1" customWidth="1"/>
    <col min="757" max="757" width="51.42578125" bestFit="1" customWidth="1"/>
    <col min="758" max="758" width="87.85546875" bestFit="1" customWidth="1"/>
    <col min="759" max="759" width="43.5703125" bestFit="1" customWidth="1"/>
    <col min="760" max="760" width="23.85546875" bestFit="1" customWidth="1"/>
    <col min="761" max="761" width="25.7109375" bestFit="1" customWidth="1"/>
    <col min="762" max="762" width="34.5703125" bestFit="1" customWidth="1"/>
    <col min="763" max="763" width="34.28515625" bestFit="1" customWidth="1"/>
    <col min="764" max="764" width="51.42578125" bestFit="1" customWidth="1"/>
    <col min="765" max="765" width="78.28515625" bestFit="1" customWidth="1"/>
    <col min="766" max="766" width="43.5703125" bestFit="1" customWidth="1"/>
    <col min="767" max="767" width="23.85546875" bestFit="1" customWidth="1"/>
    <col min="768" max="768" width="25.7109375" bestFit="1" customWidth="1"/>
    <col min="769" max="769" width="34.5703125" bestFit="1" customWidth="1"/>
    <col min="770" max="770" width="34.28515625" bestFit="1" customWidth="1"/>
    <col min="771" max="771" width="51.42578125" bestFit="1" customWidth="1"/>
    <col min="772" max="772" width="80.7109375" bestFit="1" customWidth="1"/>
    <col min="773" max="773" width="43.5703125" bestFit="1" customWidth="1"/>
    <col min="774" max="774" width="23.85546875" bestFit="1" customWidth="1"/>
    <col min="775" max="775" width="25.7109375" bestFit="1" customWidth="1"/>
    <col min="776" max="776" width="34.5703125" bestFit="1" customWidth="1"/>
    <col min="777" max="777" width="34.28515625" bestFit="1" customWidth="1"/>
    <col min="778" max="778" width="51.42578125" bestFit="1" customWidth="1"/>
    <col min="779" max="779" width="46.7109375" bestFit="1" customWidth="1"/>
    <col min="780" max="780" width="43.5703125" bestFit="1" customWidth="1"/>
    <col min="781" max="781" width="23.85546875" bestFit="1" customWidth="1"/>
    <col min="782" max="782" width="25.7109375" bestFit="1" customWidth="1"/>
    <col min="783" max="783" width="34.5703125" bestFit="1" customWidth="1"/>
    <col min="784" max="784" width="34.28515625" bestFit="1" customWidth="1"/>
    <col min="785" max="785" width="51.42578125" bestFit="1" customWidth="1"/>
    <col min="786" max="786" width="45.7109375" bestFit="1" customWidth="1"/>
    <col min="787" max="787" width="43.5703125" bestFit="1" customWidth="1"/>
    <col min="788" max="788" width="23.85546875" bestFit="1" customWidth="1"/>
    <col min="789" max="789" width="25.7109375" bestFit="1" customWidth="1"/>
    <col min="790" max="790" width="34.5703125" bestFit="1" customWidth="1"/>
    <col min="791" max="791" width="34.28515625" bestFit="1" customWidth="1"/>
    <col min="792" max="792" width="51.42578125" bestFit="1" customWidth="1"/>
    <col min="793" max="793" width="33.85546875" bestFit="1" customWidth="1"/>
    <col min="794" max="794" width="43.5703125" bestFit="1" customWidth="1"/>
    <col min="795" max="795" width="23.85546875" bestFit="1" customWidth="1"/>
    <col min="796" max="796" width="25.7109375" bestFit="1" customWidth="1"/>
    <col min="797" max="797" width="34.5703125" bestFit="1" customWidth="1"/>
    <col min="798" max="798" width="34.28515625" bestFit="1" customWidth="1"/>
    <col min="799" max="799" width="51.42578125" bestFit="1" customWidth="1"/>
    <col min="800" max="800" width="55.28515625" bestFit="1" customWidth="1"/>
    <col min="801" max="801" width="43.5703125" bestFit="1" customWidth="1"/>
    <col min="802" max="802" width="23.85546875" bestFit="1" customWidth="1"/>
    <col min="803" max="803" width="25.7109375" bestFit="1" customWidth="1"/>
    <col min="804" max="804" width="34.5703125" bestFit="1" customWidth="1"/>
    <col min="805" max="805" width="34.28515625" bestFit="1" customWidth="1"/>
    <col min="806" max="806" width="51.42578125" bestFit="1" customWidth="1"/>
    <col min="807" max="807" width="78.140625" bestFit="1" customWidth="1"/>
    <col min="808" max="808" width="43.5703125" bestFit="1" customWidth="1"/>
    <col min="809" max="809" width="23.85546875" bestFit="1" customWidth="1"/>
    <col min="810" max="810" width="25.7109375" bestFit="1" customWidth="1"/>
    <col min="811" max="811" width="34.5703125" bestFit="1" customWidth="1"/>
    <col min="812" max="812" width="34.28515625" bestFit="1" customWidth="1"/>
    <col min="813" max="813" width="51.42578125" bestFit="1" customWidth="1"/>
    <col min="814" max="814" width="89.28515625" bestFit="1" customWidth="1"/>
    <col min="815" max="815" width="43.5703125" bestFit="1" customWidth="1"/>
    <col min="816" max="816" width="23.85546875" bestFit="1" customWidth="1"/>
    <col min="817" max="817" width="25.7109375" bestFit="1" customWidth="1"/>
    <col min="818" max="818" width="34.5703125" bestFit="1" customWidth="1"/>
    <col min="819" max="819" width="34.28515625" bestFit="1" customWidth="1"/>
    <col min="820" max="820" width="51.42578125" bestFit="1" customWidth="1"/>
    <col min="821" max="821" width="34.5703125" bestFit="1" customWidth="1"/>
    <col min="822" max="822" width="43.5703125" bestFit="1" customWidth="1"/>
    <col min="823" max="823" width="23.85546875" bestFit="1" customWidth="1"/>
    <col min="824" max="824" width="25.7109375" bestFit="1" customWidth="1"/>
    <col min="825" max="825" width="34.5703125" bestFit="1" customWidth="1"/>
    <col min="826" max="826" width="34.28515625" bestFit="1" customWidth="1"/>
    <col min="827" max="827" width="51.42578125" bestFit="1" customWidth="1"/>
    <col min="828" max="828" width="77.85546875" bestFit="1" customWidth="1"/>
    <col min="829" max="829" width="43.5703125" bestFit="1" customWidth="1"/>
    <col min="830" max="830" width="23.85546875" bestFit="1" customWidth="1"/>
    <col min="831" max="831" width="25.7109375" bestFit="1" customWidth="1"/>
    <col min="832" max="832" width="34.5703125" bestFit="1" customWidth="1"/>
    <col min="833" max="833" width="34.28515625" bestFit="1" customWidth="1"/>
    <col min="834" max="834" width="51.42578125" bestFit="1" customWidth="1"/>
    <col min="835" max="835" width="70.140625" bestFit="1" customWidth="1"/>
    <col min="836" max="836" width="43.5703125" bestFit="1" customWidth="1"/>
    <col min="837" max="837" width="23.85546875" bestFit="1" customWidth="1"/>
    <col min="838" max="838" width="25.7109375" bestFit="1" customWidth="1"/>
    <col min="839" max="839" width="34.5703125" bestFit="1" customWidth="1"/>
    <col min="840" max="840" width="34.28515625" bestFit="1" customWidth="1"/>
    <col min="841" max="841" width="51.42578125" bestFit="1" customWidth="1"/>
    <col min="842" max="842" width="143.5703125" bestFit="1" customWidth="1"/>
    <col min="843" max="843" width="43.5703125" bestFit="1" customWidth="1"/>
    <col min="844" max="844" width="23.85546875" bestFit="1" customWidth="1"/>
    <col min="845" max="845" width="25.7109375" bestFit="1" customWidth="1"/>
    <col min="846" max="846" width="34.5703125" bestFit="1" customWidth="1"/>
    <col min="847" max="847" width="34.28515625" bestFit="1" customWidth="1"/>
    <col min="848" max="848" width="51.42578125" bestFit="1" customWidth="1"/>
    <col min="849" max="849" width="85.85546875" bestFit="1" customWidth="1"/>
    <col min="850" max="850" width="43.5703125" bestFit="1" customWidth="1"/>
    <col min="851" max="851" width="23.85546875" bestFit="1" customWidth="1"/>
    <col min="852" max="852" width="25.7109375" bestFit="1" customWidth="1"/>
    <col min="853" max="853" width="34.5703125" bestFit="1" customWidth="1"/>
    <col min="854" max="854" width="34.28515625" bestFit="1" customWidth="1"/>
    <col min="855" max="855" width="51.42578125" bestFit="1" customWidth="1"/>
    <col min="856" max="856" width="119.140625" bestFit="1" customWidth="1"/>
    <col min="857" max="857" width="43.5703125" bestFit="1" customWidth="1"/>
    <col min="858" max="858" width="23.85546875" bestFit="1" customWidth="1"/>
    <col min="859" max="859" width="25.7109375" bestFit="1" customWidth="1"/>
    <col min="860" max="860" width="34.5703125" bestFit="1" customWidth="1"/>
    <col min="861" max="861" width="34.28515625" bestFit="1" customWidth="1"/>
    <col min="862" max="862" width="51.42578125" bestFit="1" customWidth="1"/>
    <col min="863" max="863" width="151.42578125" bestFit="1" customWidth="1"/>
    <col min="864" max="864" width="43.5703125" bestFit="1" customWidth="1"/>
    <col min="865" max="865" width="23.85546875" bestFit="1" customWidth="1"/>
    <col min="866" max="866" width="25.7109375" bestFit="1" customWidth="1"/>
    <col min="867" max="867" width="34.5703125" bestFit="1" customWidth="1"/>
    <col min="868" max="868" width="34.28515625" bestFit="1" customWidth="1"/>
    <col min="869" max="869" width="51.42578125" bestFit="1" customWidth="1"/>
    <col min="870" max="870" width="94.42578125" bestFit="1" customWidth="1"/>
    <col min="871" max="871" width="43.5703125" bestFit="1" customWidth="1"/>
    <col min="872" max="872" width="23.85546875" bestFit="1" customWidth="1"/>
    <col min="873" max="873" width="25.7109375" bestFit="1" customWidth="1"/>
    <col min="874" max="874" width="34.5703125" bestFit="1" customWidth="1"/>
    <col min="875" max="875" width="27.140625" bestFit="1" customWidth="1"/>
    <col min="876" max="876" width="51.42578125" bestFit="1" customWidth="1"/>
    <col min="877" max="877" width="77.140625" bestFit="1" customWidth="1"/>
    <col min="878" max="878" width="43.5703125" bestFit="1" customWidth="1"/>
    <col min="879" max="879" width="23.85546875" bestFit="1" customWidth="1"/>
    <col min="880" max="880" width="25.7109375" bestFit="1" customWidth="1"/>
    <col min="881" max="881" width="34.5703125" bestFit="1" customWidth="1"/>
    <col min="882" max="882" width="34.28515625" bestFit="1" customWidth="1"/>
    <col min="883" max="883" width="51.42578125" bestFit="1" customWidth="1"/>
    <col min="884" max="884" width="43.140625" bestFit="1" customWidth="1"/>
    <col min="885" max="885" width="43.5703125" bestFit="1" customWidth="1"/>
    <col min="886" max="886" width="23.85546875" bestFit="1" customWidth="1"/>
    <col min="887" max="887" width="25.7109375" bestFit="1" customWidth="1"/>
    <col min="888" max="888" width="34.5703125" bestFit="1" customWidth="1"/>
    <col min="889" max="889" width="34.28515625" bestFit="1" customWidth="1"/>
    <col min="890" max="890" width="39.85546875" bestFit="1" customWidth="1"/>
    <col min="891" max="891" width="106.7109375" bestFit="1" customWidth="1"/>
    <col min="892" max="892" width="43.5703125" bestFit="1" customWidth="1"/>
    <col min="893" max="893" width="23.85546875" bestFit="1" customWidth="1"/>
    <col min="894" max="894" width="25.7109375" bestFit="1" customWidth="1"/>
    <col min="895" max="895" width="27.28515625" bestFit="1" customWidth="1"/>
    <col min="896" max="896" width="34.28515625" bestFit="1" customWidth="1"/>
    <col min="897" max="897" width="51.42578125" bestFit="1" customWidth="1"/>
    <col min="898" max="898" width="41" bestFit="1" customWidth="1"/>
    <col min="899" max="899" width="43.5703125" bestFit="1" customWidth="1"/>
    <col min="900" max="900" width="23.85546875" bestFit="1" customWidth="1"/>
    <col min="901" max="901" width="25.7109375" bestFit="1" customWidth="1"/>
    <col min="902" max="902" width="34.5703125" bestFit="1" customWidth="1"/>
    <col min="903" max="903" width="34.28515625" bestFit="1" customWidth="1"/>
    <col min="904" max="904" width="51.42578125" bestFit="1" customWidth="1"/>
    <col min="905" max="905" width="150.5703125" bestFit="1" customWidth="1"/>
    <col min="906" max="906" width="43.5703125" bestFit="1" customWidth="1"/>
    <col min="907" max="907" width="23.85546875" bestFit="1" customWidth="1"/>
    <col min="908" max="908" width="25.7109375" bestFit="1" customWidth="1"/>
    <col min="909" max="909" width="34.5703125" bestFit="1" customWidth="1"/>
    <col min="910" max="910" width="34.28515625" bestFit="1" customWidth="1"/>
    <col min="911" max="911" width="51.42578125" bestFit="1" customWidth="1"/>
    <col min="912" max="912" width="255.7109375" bestFit="1" customWidth="1"/>
    <col min="913" max="913" width="43.5703125" bestFit="1" customWidth="1"/>
    <col min="914" max="914" width="23.85546875" bestFit="1" customWidth="1"/>
    <col min="915" max="915" width="25.7109375" bestFit="1" customWidth="1"/>
    <col min="916" max="916" width="34.5703125" bestFit="1" customWidth="1"/>
    <col min="917" max="917" width="34.28515625" bestFit="1" customWidth="1"/>
    <col min="918" max="918" width="51.42578125" bestFit="1" customWidth="1"/>
    <col min="919" max="919" width="89.28515625" bestFit="1" customWidth="1"/>
    <col min="920" max="920" width="43.5703125" bestFit="1" customWidth="1"/>
    <col min="921" max="921" width="23.85546875" bestFit="1" customWidth="1"/>
    <col min="922" max="922" width="25.7109375" bestFit="1" customWidth="1"/>
    <col min="923" max="923" width="34.5703125" bestFit="1" customWidth="1"/>
    <col min="924" max="924" width="34.28515625" bestFit="1" customWidth="1"/>
    <col min="925" max="925" width="51.42578125" bestFit="1" customWidth="1"/>
    <col min="926" max="926" width="86.85546875" bestFit="1" customWidth="1"/>
    <col min="927" max="927" width="43.5703125" bestFit="1" customWidth="1"/>
    <col min="928" max="928" width="23.85546875" bestFit="1" customWidth="1"/>
    <col min="929" max="929" width="25.7109375" bestFit="1" customWidth="1"/>
    <col min="930" max="930" width="34.5703125" bestFit="1" customWidth="1"/>
    <col min="931" max="931" width="34.28515625" bestFit="1" customWidth="1"/>
    <col min="932" max="932" width="51.42578125" bestFit="1" customWidth="1"/>
    <col min="933" max="933" width="31.7109375" bestFit="1" customWidth="1"/>
    <col min="934" max="934" width="43.5703125" bestFit="1" customWidth="1"/>
    <col min="935" max="935" width="23.85546875" bestFit="1" customWidth="1"/>
    <col min="936" max="936" width="25.7109375" bestFit="1" customWidth="1"/>
    <col min="937" max="937" width="34.5703125" bestFit="1" customWidth="1"/>
    <col min="938" max="938" width="34.28515625" bestFit="1" customWidth="1"/>
    <col min="939" max="939" width="51.42578125" bestFit="1" customWidth="1"/>
    <col min="940" max="940" width="54.42578125" bestFit="1" customWidth="1"/>
    <col min="941" max="941" width="43.5703125" bestFit="1" customWidth="1"/>
    <col min="942" max="942" width="23.85546875" bestFit="1" customWidth="1"/>
    <col min="943" max="943" width="25.7109375" bestFit="1" customWidth="1"/>
    <col min="944" max="944" width="34.5703125" bestFit="1" customWidth="1"/>
    <col min="945" max="945" width="34.28515625" bestFit="1" customWidth="1"/>
    <col min="946" max="946" width="51.42578125" bestFit="1" customWidth="1"/>
    <col min="947" max="947" width="186" bestFit="1" customWidth="1"/>
    <col min="948" max="948" width="43.5703125" bestFit="1" customWidth="1"/>
    <col min="949" max="949" width="23.85546875" bestFit="1" customWidth="1"/>
    <col min="950" max="950" width="25.7109375" bestFit="1" customWidth="1"/>
    <col min="951" max="951" width="34.5703125" bestFit="1" customWidth="1"/>
    <col min="952" max="952" width="34.28515625" bestFit="1" customWidth="1"/>
    <col min="953" max="953" width="51.42578125" bestFit="1" customWidth="1"/>
    <col min="954" max="954" width="101.42578125" bestFit="1" customWidth="1"/>
    <col min="955" max="955" width="43.5703125" bestFit="1" customWidth="1"/>
    <col min="956" max="956" width="23.85546875" bestFit="1" customWidth="1"/>
    <col min="957" max="957" width="25.7109375" bestFit="1" customWidth="1"/>
    <col min="958" max="958" width="34.5703125" bestFit="1" customWidth="1"/>
    <col min="959" max="959" width="34.28515625" bestFit="1" customWidth="1"/>
    <col min="960" max="960" width="51.42578125" bestFit="1" customWidth="1"/>
    <col min="961" max="961" width="54.42578125" bestFit="1" customWidth="1"/>
    <col min="962" max="962" width="43.5703125" bestFit="1" customWidth="1"/>
    <col min="963" max="963" width="23.85546875" bestFit="1" customWidth="1"/>
    <col min="964" max="964" width="25.7109375" bestFit="1" customWidth="1"/>
    <col min="965" max="965" width="34.5703125" bestFit="1" customWidth="1"/>
    <col min="966" max="966" width="34.28515625" bestFit="1" customWidth="1"/>
    <col min="967" max="967" width="51.42578125" bestFit="1" customWidth="1"/>
    <col min="968" max="968" width="60" bestFit="1" customWidth="1"/>
    <col min="969" max="969" width="43.5703125" bestFit="1" customWidth="1"/>
    <col min="970" max="970" width="23.85546875" bestFit="1" customWidth="1"/>
    <col min="971" max="971" width="25.7109375" bestFit="1" customWidth="1"/>
    <col min="972" max="972" width="34.5703125" bestFit="1" customWidth="1"/>
    <col min="973" max="973" width="34.28515625" bestFit="1" customWidth="1"/>
    <col min="974" max="974" width="51.42578125" bestFit="1" customWidth="1"/>
    <col min="975" max="975" width="100.140625" bestFit="1" customWidth="1"/>
    <col min="976" max="976" width="43.5703125" bestFit="1" customWidth="1"/>
    <col min="977" max="977" width="23.85546875" bestFit="1" customWidth="1"/>
    <col min="978" max="978" width="25.7109375" bestFit="1" customWidth="1"/>
    <col min="979" max="979" width="34.5703125" bestFit="1" customWidth="1"/>
    <col min="980" max="980" width="34.28515625" bestFit="1" customWidth="1"/>
    <col min="981" max="981" width="51.42578125" bestFit="1" customWidth="1"/>
    <col min="982" max="982" width="54.85546875" bestFit="1" customWidth="1"/>
    <col min="983" max="983" width="43.5703125" bestFit="1" customWidth="1"/>
    <col min="984" max="984" width="23.85546875" bestFit="1" customWidth="1"/>
    <col min="985" max="985" width="25.7109375" bestFit="1" customWidth="1"/>
    <col min="986" max="986" width="34.5703125" bestFit="1" customWidth="1"/>
    <col min="987" max="987" width="34.28515625" bestFit="1" customWidth="1"/>
    <col min="988" max="988" width="51.42578125" bestFit="1" customWidth="1"/>
    <col min="989" max="989" width="127.85546875" bestFit="1" customWidth="1"/>
    <col min="990" max="990" width="43.5703125" bestFit="1" customWidth="1"/>
    <col min="991" max="991" width="23.85546875" bestFit="1" customWidth="1"/>
    <col min="992" max="992" width="25.7109375" bestFit="1" customWidth="1"/>
    <col min="993" max="993" width="34.5703125" bestFit="1" customWidth="1"/>
    <col min="994" max="994" width="34.28515625" bestFit="1" customWidth="1"/>
    <col min="995" max="995" width="51.42578125" bestFit="1" customWidth="1"/>
    <col min="996" max="996" width="146.7109375" bestFit="1" customWidth="1"/>
    <col min="997" max="997" width="43.5703125" bestFit="1" customWidth="1"/>
    <col min="998" max="998" width="23.85546875" bestFit="1" customWidth="1"/>
    <col min="999" max="999" width="25.7109375" bestFit="1" customWidth="1"/>
    <col min="1000" max="1000" width="34.5703125" bestFit="1" customWidth="1"/>
    <col min="1001" max="1001" width="34.28515625" bestFit="1" customWidth="1"/>
    <col min="1002" max="1002" width="51.42578125" bestFit="1" customWidth="1"/>
    <col min="1003" max="1003" width="115" bestFit="1" customWidth="1"/>
    <col min="1004" max="1004" width="43.5703125" bestFit="1" customWidth="1"/>
    <col min="1005" max="1005" width="23.85546875" bestFit="1" customWidth="1"/>
    <col min="1006" max="1006" width="25.7109375" bestFit="1" customWidth="1"/>
    <col min="1007" max="1007" width="34.5703125" bestFit="1" customWidth="1"/>
    <col min="1008" max="1008" width="34.28515625" bestFit="1" customWidth="1"/>
    <col min="1009" max="1009" width="51.42578125" bestFit="1" customWidth="1"/>
    <col min="1010" max="1010" width="50.5703125" bestFit="1" customWidth="1"/>
    <col min="1011" max="1011" width="43.5703125" bestFit="1" customWidth="1"/>
    <col min="1012" max="1012" width="23.85546875" bestFit="1" customWidth="1"/>
    <col min="1013" max="1013" width="25.7109375" bestFit="1" customWidth="1"/>
    <col min="1014" max="1014" width="34.5703125" bestFit="1" customWidth="1"/>
    <col min="1015" max="1015" width="34.28515625" bestFit="1" customWidth="1"/>
    <col min="1016" max="1016" width="51.42578125" bestFit="1" customWidth="1"/>
    <col min="1017" max="1017" width="74.28515625" bestFit="1" customWidth="1"/>
    <col min="1018" max="1018" width="43.5703125" bestFit="1" customWidth="1"/>
    <col min="1019" max="1019" width="23.85546875" bestFit="1" customWidth="1"/>
    <col min="1020" max="1020" width="25.7109375" bestFit="1" customWidth="1"/>
    <col min="1021" max="1021" width="34.5703125" bestFit="1" customWidth="1"/>
    <col min="1022" max="1022" width="34.28515625" bestFit="1" customWidth="1"/>
    <col min="1023" max="1023" width="51.42578125" bestFit="1" customWidth="1"/>
    <col min="1024" max="1024" width="45.42578125" bestFit="1" customWidth="1"/>
    <col min="1025" max="1025" width="43.5703125" bestFit="1" customWidth="1"/>
    <col min="1026" max="1026" width="23.85546875" bestFit="1" customWidth="1"/>
    <col min="1027" max="1027" width="25.7109375" bestFit="1" customWidth="1"/>
    <col min="1028" max="1028" width="34.5703125" bestFit="1" customWidth="1"/>
    <col min="1029" max="1029" width="34.28515625" bestFit="1" customWidth="1"/>
    <col min="1030" max="1030" width="51.42578125" bestFit="1" customWidth="1"/>
    <col min="1031" max="1031" width="77.28515625" bestFit="1" customWidth="1"/>
    <col min="1032" max="1032" width="43.5703125" bestFit="1" customWidth="1"/>
    <col min="1033" max="1033" width="23.85546875" bestFit="1" customWidth="1"/>
    <col min="1034" max="1034" width="25.7109375" bestFit="1" customWidth="1"/>
    <col min="1035" max="1035" width="34.5703125" bestFit="1" customWidth="1"/>
    <col min="1036" max="1036" width="34.28515625" bestFit="1" customWidth="1"/>
    <col min="1037" max="1037" width="51.42578125" bestFit="1" customWidth="1"/>
    <col min="1038" max="1038" width="66.42578125" bestFit="1" customWidth="1"/>
    <col min="1039" max="1039" width="43.5703125" bestFit="1" customWidth="1"/>
    <col min="1040" max="1040" width="23.85546875" bestFit="1" customWidth="1"/>
    <col min="1041" max="1041" width="25.7109375" bestFit="1" customWidth="1"/>
    <col min="1042" max="1042" width="34.5703125" bestFit="1" customWidth="1"/>
    <col min="1043" max="1043" width="34.28515625" bestFit="1" customWidth="1"/>
    <col min="1044" max="1044" width="51.42578125" bestFit="1" customWidth="1"/>
    <col min="1045" max="1045" width="92" bestFit="1" customWidth="1"/>
    <col min="1046" max="1046" width="43.5703125" bestFit="1" customWidth="1"/>
    <col min="1047" max="1047" width="23.85546875" bestFit="1" customWidth="1"/>
    <col min="1048" max="1048" width="25.7109375" bestFit="1" customWidth="1"/>
    <col min="1049" max="1049" width="34.5703125" bestFit="1" customWidth="1"/>
    <col min="1050" max="1050" width="34.28515625" bestFit="1" customWidth="1"/>
    <col min="1051" max="1051" width="51.42578125" bestFit="1" customWidth="1"/>
    <col min="1052" max="1052" width="86.28515625" bestFit="1" customWidth="1"/>
    <col min="1053" max="1053" width="43.5703125" bestFit="1" customWidth="1"/>
    <col min="1054" max="1054" width="23.85546875" bestFit="1" customWidth="1"/>
    <col min="1055" max="1055" width="25.7109375" bestFit="1" customWidth="1"/>
    <col min="1056" max="1056" width="34.5703125" bestFit="1" customWidth="1"/>
    <col min="1057" max="1057" width="34.28515625" bestFit="1" customWidth="1"/>
    <col min="1058" max="1058" width="47.140625" bestFit="1" customWidth="1"/>
    <col min="1059" max="1059" width="91.140625" bestFit="1" customWidth="1"/>
    <col min="1060" max="1060" width="43.5703125" bestFit="1" customWidth="1"/>
    <col min="1061" max="1061" width="23.85546875" bestFit="1" customWidth="1"/>
    <col min="1062" max="1062" width="25.7109375" bestFit="1" customWidth="1"/>
    <col min="1063" max="1063" width="34.5703125" bestFit="1" customWidth="1"/>
    <col min="1064" max="1064" width="34.28515625" bestFit="1" customWidth="1"/>
    <col min="1065" max="1065" width="51.42578125" bestFit="1" customWidth="1"/>
    <col min="1066" max="1066" width="28.5703125" bestFit="1" customWidth="1"/>
    <col min="1067" max="1067" width="50.140625" bestFit="1" customWidth="1"/>
    <col min="1068" max="1068" width="30.28515625" bestFit="1" customWidth="1"/>
    <col min="1069" max="1069" width="32.42578125" bestFit="1" customWidth="1"/>
    <col min="1070" max="1070" width="41.140625" bestFit="1" customWidth="1"/>
    <col min="1071" max="1071" width="40.7109375" bestFit="1" customWidth="1"/>
    <col min="1072" max="1072" width="58.140625" bestFit="1" customWidth="1"/>
  </cols>
  <sheetData>
    <row r="1" spans="1:7" ht="32.25" customHeight="1" x14ac:dyDescent="0.35">
      <c r="A1" s="88" t="s">
        <v>277</v>
      </c>
      <c r="B1" s="88"/>
      <c r="C1" s="88"/>
      <c r="D1" s="88"/>
      <c r="E1" s="88"/>
      <c r="F1" s="88"/>
      <c r="G1" s="88"/>
    </row>
    <row r="2" spans="1:7" x14ac:dyDescent="0.25">
      <c r="A2" s="3" t="s">
        <v>342</v>
      </c>
      <c r="B2" t="s">
        <v>264</v>
      </c>
    </row>
    <row r="4" spans="1:7" ht="45" customHeight="1" x14ac:dyDescent="0.25">
      <c r="A4" s="3" t="s">
        <v>276</v>
      </c>
      <c r="B4" s="90" t="s">
        <v>271</v>
      </c>
      <c r="C4" s="90" t="s">
        <v>275</v>
      </c>
      <c r="D4" s="90" t="s">
        <v>272</v>
      </c>
      <c r="E4" s="90" t="s">
        <v>273</v>
      </c>
      <c r="F4" s="90" t="s">
        <v>274</v>
      </c>
    </row>
    <row r="5" spans="1:7" x14ac:dyDescent="0.25">
      <c r="A5" s="4">
        <v>2020</v>
      </c>
      <c r="B5" s="5"/>
      <c r="C5" s="5"/>
      <c r="D5" s="5"/>
      <c r="E5" s="5"/>
      <c r="F5" s="5">
        <v>28354502.239</v>
      </c>
    </row>
    <row r="6" spans="1:7" ht="30" x14ac:dyDescent="0.25">
      <c r="A6" s="4" t="s">
        <v>238</v>
      </c>
      <c r="B6" s="5"/>
      <c r="C6" s="5"/>
      <c r="D6" s="5"/>
      <c r="E6" s="5"/>
      <c r="F6" s="5">
        <v>9602901.3239999991</v>
      </c>
    </row>
    <row r="7" spans="1:7" ht="30" x14ac:dyDescent="0.25">
      <c r="A7" s="4" t="s">
        <v>240</v>
      </c>
      <c r="B7" s="5"/>
      <c r="C7" s="5"/>
      <c r="D7" s="5"/>
      <c r="E7" s="5"/>
      <c r="F7" s="5">
        <v>4960737.5580000002</v>
      </c>
    </row>
    <row r="8" spans="1:7" ht="30" x14ac:dyDescent="0.25">
      <c r="A8" s="4" t="s">
        <v>237</v>
      </c>
      <c r="B8" s="5"/>
      <c r="C8" s="5"/>
      <c r="D8" s="5"/>
      <c r="E8" s="5"/>
      <c r="F8" s="5">
        <v>1994280.21</v>
      </c>
    </row>
    <row r="9" spans="1:7" ht="30" x14ac:dyDescent="0.25">
      <c r="A9" s="4" t="s">
        <v>227</v>
      </c>
      <c r="B9" s="5"/>
      <c r="C9" s="5"/>
      <c r="D9" s="5"/>
      <c r="E9" s="5"/>
      <c r="F9" s="5">
        <v>7281830.9200000009</v>
      </c>
    </row>
    <row r="10" spans="1:7" ht="30" x14ac:dyDescent="0.25">
      <c r="A10" s="4" t="s">
        <v>241</v>
      </c>
      <c r="B10" s="5"/>
      <c r="C10" s="5"/>
      <c r="D10" s="5"/>
      <c r="E10" s="5"/>
      <c r="F10" s="5">
        <v>300817.80900000001</v>
      </c>
    </row>
    <row r="11" spans="1:7" ht="30" x14ac:dyDescent="0.25">
      <c r="A11" s="4" t="s">
        <v>229</v>
      </c>
      <c r="B11" s="5"/>
      <c r="C11" s="5"/>
      <c r="D11" s="5"/>
      <c r="E11" s="5"/>
      <c r="F11" s="5">
        <v>3656542.61</v>
      </c>
    </row>
    <row r="12" spans="1:7" ht="30" x14ac:dyDescent="0.25">
      <c r="A12" s="4" t="s">
        <v>230</v>
      </c>
      <c r="B12" s="5"/>
      <c r="C12" s="5"/>
      <c r="D12" s="5"/>
      <c r="E12" s="5"/>
      <c r="F12" s="5">
        <v>49849.31</v>
      </c>
    </row>
    <row r="13" spans="1:7" ht="30" x14ac:dyDescent="0.25">
      <c r="A13" s="4" t="s">
        <v>242</v>
      </c>
      <c r="B13" s="5"/>
      <c r="C13" s="5"/>
      <c r="D13" s="5"/>
      <c r="E13" s="5"/>
      <c r="F13" s="5">
        <v>342696.34800000006</v>
      </c>
    </row>
    <row r="14" spans="1:7" ht="30" x14ac:dyDescent="0.25">
      <c r="A14" s="4" t="s">
        <v>236</v>
      </c>
      <c r="B14" s="5"/>
      <c r="C14" s="5"/>
      <c r="D14" s="5"/>
      <c r="E14" s="5"/>
      <c r="F14" s="5">
        <v>164846.15</v>
      </c>
    </row>
    <row r="15" spans="1:7" x14ac:dyDescent="0.25">
      <c r="A15" s="4">
        <v>2021</v>
      </c>
      <c r="B15" s="5"/>
      <c r="C15" s="5"/>
      <c r="D15" s="5"/>
      <c r="E15" s="5"/>
      <c r="F15" s="5">
        <v>38086899.317000009</v>
      </c>
    </row>
    <row r="16" spans="1:7" ht="30" x14ac:dyDescent="0.25">
      <c r="A16" s="4" t="s">
        <v>243</v>
      </c>
      <c r="B16" s="5"/>
      <c r="C16" s="5"/>
      <c r="D16" s="5"/>
      <c r="E16" s="5"/>
      <c r="F16" s="5">
        <v>3032740.3410000005</v>
      </c>
    </row>
    <row r="17" spans="1:6" ht="30" x14ac:dyDescent="0.25">
      <c r="A17" s="4" t="s">
        <v>247</v>
      </c>
      <c r="B17" s="5"/>
      <c r="C17" s="5"/>
      <c r="D17" s="5"/>
      <c r="E17" s="5"/>
      <c r="F17" s="5">
        <v>10553666.463000001</v>
      </c>
    </row>
    <row r="18" spans="1:6" ht="30" x14ac:dyDescent="0.25">
      <c r="A18" s="4" t="s">
        <v>244</v>
      </c>
      <c r="B18" s="5"/>
      <c r="C18" s="5"/>
      <c r="D18" s="5"/>
      <c r="E18" s="5"/>
      <c r="F18" s="5">
        <v>8393900.3820000011</v>
      </c>
    </row>
    <row r="19" spans="1:6" ht="30" x14ac:dyDescent="0.25">
      <c r="A19" s="4" t="s">
        <v>245</v>
      </c>
      <c r="B19" s="5"/>
      <c r="C19" s="5"/>
      <c r="D19" s="5"/>
      <c r="E19" s="5"/>
      <c r="F19" s="5">
        <v>214245.864</v>
      </c>
    </row>
    <row r="20" spans="1:6" ht="30" x14ac:dyDescent="0.25">
      <c r="A20" s="4" t="s">
        <v>231</v>
      </c>
      <c r="B20" s="5"/>
      <c r="C20" s="5"/>
      <c r="D20" s="5"/>
      <c r="E20" s="5"/>
      <c r="F20" s="5">
        <v>5154143.7299999995</v>
      </c>
    </row>
    <row r="21" spans="1:6" ht="30" x14ac:dyDescent="0.25">
      <c r="A21" s="4" t="s">
        <v>249</v>
      </c>
      <c r="B21" s="5"/>
      <c r="C21" s="5"/>
      <c r="D21" s="5"/>
      <c r="E21" s="5"/>
      <c r="F21" s="5">
        <v>124494.08400000002</v>
      </c>
    </row>
    <row r="22" spans="1:6" ht="30" x14ac:dyDescent="0.25">
      <c r="A22" s="4" t="s">
        <v>246</v>
      </c>
      <c r="B22" s="5"/>
      <c r="C22" s="5"/>
      <c r="D22" s="5"/>
      <c r="E22" s="5"/>
      <c r="F22" s="5">
        <v>202181.70600000001</v>
      </c>
    </row>
    <row r="23" spans="1:6" ht="30" x14ac:dyDescent="0.25">
      <c r="A23" s="4" t="s">
        <v>250</v>
      </c>
      <c r="B23" s="5"/>
      <c r="C23" s="5"/>
      <c r="D23" s="5"/>
      <c r="E23" s="5"/>
      <c r="F23" s="5">
        <v>8149352.5440000007</v>
      </c>
    </row>
    <row r="24" spans="1:6" ht="30" x14ac:dyDescent="0.25">
      <c r="A24" s="4" t="s">
        <v>248</v>
      </c>
      <c r="B24" s="5"/>
      <c r="C24" s="5"/>
      <c r="D24" s="5"/>
      <c r="E24" s="5"/>
      <c r="F24" s="5">
        <v>2192096.4930000002</v>
      </c>
    </row>
    <row r="25" spans="1:6" ht="30" x14ac:dyDescent="0.25">
      <c r="A25" s="4" t="s">
        <v>232</v>
      </c>
      <c r="B25" s="5"/>
      <c r="C25" s="5"/>
      <c r="D25" s="5"/>
      <c r="E25" s="5"/>
      <c r="F25" s="5">
        <v>70077.710000000006</v>
      </c>
    </row>
    <row r="26" spans="1:6" x14ac:dyDescent="0.25">
      <c r="A26" s="4">
        <v>2022</v>
      </c>
      <c r="B26" s="5"/>
      <c r="C26" s="5"/>
      <c r="D26" s="5"/>
      <c r="E26" s="5"/>
      <c r="F26" s="5">
        <v>5994802.7170000002</v>
      </c>
    </row>
    <row r="27" spans="1:6" ht="30" x14ac:dyDescent="0.25">
      <c r="A27" s="4" t="s">
        <v>233</v>
      </c>
      <c r="B27" s="5"/>
      <c r="C27" s="5"/>
      <c r="D27" s="5"/>
      <c r="E27" s="5"/>
      <c r="F27" s="5">
        <v>5657287.75</v>
      </c>
    </row>
    <row r="28" spans="1:6" x14ac:dyDescent="0.25">
      <c r="A28" s="4" t="s">
        <v>235</v>
      </c>
      <c r="B28" s="5"/>
      <c r="C28" s="5"/>
      <c r="D28" s="5"/>
      <c r="E28" s="5"/>
      <c r="F28" s="5">
        <v>4584.63</v>
      </c>
    </row>
    <row r="29" spans="1:6" ht="30" x14ac:dyDescent="0.25">
      <c r="A29" s="4" t="s">
        <v>251</v>
      </c>
      <c r="B29" s="5"/>
      <c r="C29" s="5"/>
      <c r="D29" s="5"/>
      <c r="E29" s="5"/>
      <c r="F29" s="5">
        <v>278678.09699999995</v>
      </c>
    </row>
    <row r="30" spans="1:6" ht="30" x14ac:dyDescent="0.25">
      <c r="A30" s="4" t="s">
        <v>234</v>
      </c>
      <c r="B30" s="5"/>
      <c r="C30" s="5"/>
      <c r="D30" s="5"/>
      <c r="E30" s="5"/>
      <c r="F30" s="5">
        <v>54252.240000000005</v>
      </c>
    </row>
    <row r="31" spans="1:6" ht="45" x14ac:dyDescent="0.25">
      <c r="A31" s="4" t="s">
        <v>378</v>
      </c>
      <c r="B31" s="5"/>
      <c r="C31" s="5"/>
      <c r="D31" s="5"/>
      <c r="E31" s="5"/>
      <c r="F31" s="5"/>
    </row>
    <row r="32" spans="1:6" x14ac:dyDescent="0.25">
      <c r="A32" s="4" t="s">
        <v>270</v>
      </c>
      <c r="B32" s="5"/>
      <c r="C32" s="5"/>
      <c r="D32" s="5"/>
      <c r="E32" s="5"/>
      <c r="F32" s="5">
        <v>72436204.272999987</v>
      </c>
    </row>
  </sheetData>
  <sheetProtection selectLockedCells="1" pivotTables="0" selectUnlockedCells="1"/>
  <mergeCells count="1">
    <mergeCell ref="A1:G1"/>
  </mergeCell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EFB9-BA79-47E0-BB69-A9D4F3385916}">
  <dimension ref="A1:H643"/>
  <sheetViews>
    <sheetView zoomScaleNormal="100" workbookViewId="0">
      <selection activeCell="F8" sqref="F1:F1048576"/>
    </sheetView>
  </sheetViews>
  <sheetFormatPr defaultRowHeight="15" x14ac:dyDescent="0.25"/>
  <cols>
    <col min="1" max="1" width="21.5703125" style="1" bestFit="1" customWidth="1"/>
    <col min="2" max="2" width="13.140625" style="38" bestFit="1" customWidth="1"/>
    <col min="3" max="5" width="12.5703125" style="38" bestFit="1" customWidth="1"/>
    <col min="6" max="6" width="14" style="38" customWidth="1"/>
    <col min="7" max="7" width="13.7109375" style="15" bestFit="1" customWidth="1"/>
    <col min="8" max="8" width="30.7109375" customWidth="1"/>
    <col min="9" max="9" width="129.28515625" bestFit="1" customWidth="1"/>
    <col min="10" max="10" width="43.5703125" bestFit="1" customWidth="1"/>
    <col min="11" max="11" width="23.85546875" bestFit="1" customWidth="1"/>
    <col min="12" max="12" width="25.7109375" bestFit="1" customWidth="1"/>
    <col min="13" max="13" width="34.5703125" bestFit="1" customWidth="1"/>
    <col min="14" max="14" width="34.28515625" bestFit="1" customWidth="1"/>
    <col min="15" max="15" width="51.42578125" bestFit="1" customWidth="1"/>
    <col min="16" max="16" width="158.7109375" bestFit="1" customWidth="1"/>
    <col min="17" max="17" width="43.5703125" bestFit="1" customWidth="1"/>
    <col min="18" max="18" width="23.85546875" bestFit="1" customWidth="1"/>
    <col min="19" max="19" width="25.7109375" bestFit="1" customWidth="1"/>
    <col min="20" max="20" width="34.5703125" bestFit="1" customWidth="1"/>
    <col min="21" max="21" width="34.28515625" bestFit="1" customWidth="1"/>
    <col min="22" max="22" width="51.42578125" bestFit="1" customWidth="1"/>
    <col min="23" max="23" width="110" bestFit="1" customWidth="1"/>
    <col min="24" max="24" width="43.5703125" bestFit="1" customWidth="1"/>
    <col min="25" max="25" width="23.85546875" bestFit="1" customWidth="1"/>
    <col min="26" max="26" width="25.7109375" bestFit="1" customWidth="1"/>
    <col min="27" max="27" width="34.5703125" bestFit="1" customWidth="1"/>
    <col min="28" max="28" width="34.28515625" bestFit="1" customWidth="1"/>
    <col min="29" max="29" width="51.42578125" bestFit="1" customWidth="1"/>
    <col min="30" max="30" width="152.42578125" bestFit="1" customWidth="1"/>
    <col min="31" max="31" width="43.5703125" bestFit="1" customWidth="1"/>
    <col min="32" max="32" width="23.85546875" bestFit="1" customWidth="1"/>
    <col min="33" max="33" width="25.7109375" bestFit="1" customWidth="1"/>
    <col min="34" max="34" width="34.5703125" bestFit="1" customWidth="1"/>
    <col min="35" max="35" width="34.28515625" bestFit="1" customWidth="1"/>
    <col min="36" max="36" width="51.42578125" bestFit="1" customWidth="1"/>
    <col min="37" max="37" width="150.7109375" bestFit="1" customWidth="1"/>
    <col min="38" max="38" width="43.5703125" bestFit="1" customWidth="1"/>
    <col min="39" max="39" width="23.85546875" bestFit="1" customWidth="1"/>
    <col min="40" max="40" width="25.7109375" bestFit="1" customWidth="1"/>
    <col min="41" max="41" width="34.5703125" bestFit="1" customWidth="1"/>
    <col min="42" max="42" width="34.28515625" bestFit="1" customWidth="1"/>
    <col min="43" max="43" width="51.42578125" bestFit="1" customWidth="1"/>
    <col min="44" max="44" width="124.5703125" bestFit="1" customWidth="1"/>
    <col min="45" max="45" width="43.5703125" bestFit="1" customWidth="1"/>
    <col min="46" max="46" width="23.85546875" bestFit="1" customWidth="1"/>
    <col min="47" max="47" width="25.7109375" bestFit="1" customWidth="1"/>
    <col min="48" max="48" width="34.5703125" bestFit="1" customWidth="1"/>
    <col min="49" max="49" width="34.28515625" bestFit="1" customWidth="1"/>
    <col min="50" max="50" width="51.42578125" bestFit="1" customWidth="1"/>
    <col min="51" max="51" width="161.140625" bestFit="1" customWidth="1"/>
    <col min="52" max="52" width="43.5703125" bestFit="1" customWidth="1"/>
    <col min="53" max="53" width="23.85546875" bestFit="1" customWidth="1"/>
    <col min="54" max="54" width="25.7109375" bestFit="1" customWidth="1"/>
    <col min="55" max="55" width="34.5703125" bestFit="1" customWidth="1"/>
    <col min="56" max="56" width="34.28515625" bestFit="1" customWidth="1"/>
    <col min="57" max="57" width="51.42578125" bestFit="1" customWidth="1"/>
    <col min="58" max="58" width="179.28515625" bestFit="1" customWidth="1"/>
    <col min="59" max="59" width="43.5703125" bestFit="1" customWidth="1"/>
    <col min="60" max="60" width="23.85546875" bestFit="1" customWidth="1"/>
    <col min="61" max="61" width="25.7109375" bestFit="1" customWidth="1"/>
    <col min="62" max="62" width="34.5703125" bestFit="1" customWidth="1"/>
    <col min="63" max="63" width="34.28515625" bestFit="1" customWidth="1"/>
    <col min="64" max="64" width="51.42578125" bestFit="1" customWidth="1"/>
    <col min="65" max="65" width="92.5703125" bestFit="1" customWidth="1"/>
    <col min="66" max="66" width="43.5703125" bestFit="1" customWidth="1"/>
    <col min="67" max="67" width="23.85546875" bestFit="1" customWidth="1"/>
    <col min="68" max="68" width="25.7109375" bestFit="1" customWidth="1"/>
    <col min="69" max="69" width="34.5703125" bestFit="1" customWidth="1"/>
    <col min="70" max="70" width="34.28515625" bestFit="1" customWidth="1"/>
    <col min="71" max="71" width="51.42578125" bestFit="1" customWidth="1"/>
    <col min="72" max="72" width="115.42578125" bestFit="1" customWidth="1"/>
    <col min="73" max="73" width="43.5703125" bestFit="1" customWidth="1"/>
    <col min="74" max="74" width="23.85546875" bestFit="1" customWidth="1"/>
    <col min="75" max="75" width="25.7109375" bestFit="1" customWidth="1"/>
    <col min="76" max="76" width="34.5703125" bestFit="1" customWidth="1"/>
    <col min="77" max="77" width="34.28515625" bestFit="1" customWidth="1"/>
    <col min="78" max="78" width="51.42578125" bestFit="1" customWidth="1"/>
    <col min="79" max="79" width="117.42578125" bestFit="1" customWidth="1"/>
    <col min="80" max="80" width="43.5703125" bestFit="1" customWidth="1"/>
    <col min="81" max="81" width="23.85546875" bestFit="1" customWidth="1"/>
    <col min="82" max="82" width="25.7109375" bestFit="1" customWidth="1"/>
    <col min="83" max="83" width="34.5703125" bestFit="1" customWidth="1"/>
    <col min="84" max="84" width="34.28515625" bestFit="1" customWidth="1"/>
    <col min="85" max="85" width="51.42578125" bestFit="1" customWidth="1"/>
    <col min="86" max="86" width="125.85546875" bestFit="1" customWidth="1"/>
    <col min="87" max="87" width="43.5703125" bestFit="1" customWidth="1"/>
    <col min="88" max="88" width="23.85546875" bestFit="1" customWidth="1"/>
    <col min="89" max="89" width="25.7109375" bestFit="1" customWidth="1"/>
    <col min="90" max="90" width="34.5703125" bestFit="1" customWidth="1"/>
    <col min="91" max="91" width="34.28515625" bestFit="1" customWidth="1"/>
    <col min="92" max="92" width="51.42578125" bestFit="1" customWidth="1"/>
    <col min="93" max="93" width="67.7109375" bestFit="1" customWidth="1"/>
    <col min="94" max="94" width="43.5703125" bestFit="1" customWidth="1"/>
    <col min="95" max="95" width="23.85546875" bestFit="1" customWidth="1"/>
    <col min="96" max="96" width="25.7109375" bestFit="1" customWidth="1"/>
    <col min="97" max="97" width="34.5703125" bestFit="1" customWidth="1"/>
    <col min="98" max="98" width="34.28515625" bestFit="1" customWidth="1"/>
    <col min="99" max="99" width="51.42578125" bestFit="1" customWidth="1"/>
    <col min="100" max="100" width="110.5703125" bestFit="1" customWidth="1"/>
    <col min="101" max="101" width="43.5703125" bestFit="1" customWidth="1"/>
    <col min="102" max="102" width="23.85546875" bestFit="1" customWidth="1"/>
    <col min="103" max="103" width="25.7109375" bestFit="1" customWidth="1"/>
    <col min="104" max="104" width="34.5703125" bestFit="1" customWidth="1"/>
    <col min="105" max="105" width="34.28515625" bestFit="1" customWidth="1"/>
    <col min="106" max="106" width="47.140625" bestFit="1" customWidth="1"/>
    <col min="107" max="107" width="85.85546875" bestFit="1" customWidth="1"/>
    <col min="108" max="108" width="43.5703125" bestFit="1" customWidth="1"/>
    <col min="109" max="109" width="23.85546875" bestFit="1" customWidth="1"/>
    <col min="110" max="110" width="25.7109375" bestFit="1" customWidth="1"/>
    <col min="111" max="111" width="34.5703125" bestFit="1" customWidth="1"/>
    <col min="112" max="112" width="34.28515625" bestFit="1" customWidth="1"/>
    <col min="113" max="113" width="47.140625" bestFit="1" customWidth="1"/>
    <col min="114" max="114" width="124" bestFit="1" customWidth="1"/>
    <col min="115" max="115" width="29.28515625" bestFit="1" customWidth="1"/>
    <col min="116" max="116" width="23.85546875" bestFit="1" customWidth="1"/>
    <col min="117" max="117" width="25.7109375" bestFit="1" customWidth="1"/>
    <col min="118" max="118" width="34.5703125" bestFit="1" customWidth="1"/>
    <col min="119" max="119" width="34.28515625" bestFit="1" customWidth="1"/>
    <col min="120" max="120" width="51.42578125" bestFit="1" customWidth="1"/>
    <col min="121" max="121" width="92" bestFit="1" customWidth="1"/>
    <col min="122" max="122" width="43.5703125" bestFit="1" customWidth="1"/>
    <col min="123" max="123" width="23.85546875" bestFit="1" customWidth="1"/>
    <col min="124" max="124" width="25.7109375" bestFit="1" customWidth="1"/>
    <col min="125" max="125" width="34.5703125" bestFit="1" customWidth="1"/>
    <col min="126" max="126" width="34.28515625" bestFit="1" customWidth="1"/>
    <col min="127" max="127" width="51.42578125" bestFit="1" customWidth="1"/>
    <col min="128" max="128" width="75.85546875" bestFit="1" customWidth="1"/>
    <col min="129" max="129" width="43.5703125" bestFit="1" customWidth="1"/>
    <col min="130" max="130" width="23.85546875" bestFit="1" customWidth="1"/>
    <col min="131" max="131" width="25.7109375" bestFit="1" customWidth="1"/>
    <col min="132" max="132" width="34.5703125" bestFit="1" customWidth="1"/>
    <col min="133" max="133" width="34.28515625" bestFit="1" customWidth="1"/>
    <col min="134" max="134" width="51.42578125" bestFit="1" customWidth="1"/>
    <col min="135" max="135" width="50.28515625" bestFit="1" customWidth="1"/>
    <col min="136" max="136" width="43.5703125" bestFit="1" customWidth="1"/>
    <col min="137" max="137" width="23.85546875" bestFit="1" customWidth="1"/>
    <col min="138" max="138" width="25.7109375" bestFit="1" customWidth="1"/>
    <col min="139" max="139" width="34.5703125" bestFit="1" customWidth="1"/>
    <col min="140" max="140" width="34.28515625" bestFit="1" customWidth="1"/>
    <col min="141" max="141" width="51.42578125" bestFit="1" customWidth="1"/>
    <col min="142" max="142" width="68.140625" bestFit="1" customWidth="1"/>
    <col min="143" max="143" width="43.5703125" bestFit="1" customWidth="1"/>
    <col min="144" max="144" width="23.85546875" bestFit="1" customWidth="1"/>
    <col min="145" max="145" width="25.7109375" bestFit="1" customWidth="1"/>
    <col min="146" max="146" width="34.5703125" bestFit="1" customWidth="1"/>
    <col min="147" max="147" width="34.28515625" bestFit="1" customWidth="1"/>
    <col min="148" max="148" width="39.85546875" bestFit="1" customWidth="1"/>
    <col min="149" max="149" width="101.5703125" bestFit="1" customWidth="1"/>
    <col min="150" max="150" width="43.5703125" bestFit="1" customWidth="1"/>
    <col min="151" max="151" width="23.85546875" bestFit="1" customWidth="1"/>
    <col min="152" max="152" width="25.7109375" bestFit="1" customWidth="1"/>
    <col min="153" max="153" width="34.5703125" bestFit="1" customWidth="1"/>
    <col min="154" max="154" width="20.28515625" bestFit="1" customWidth="1"/>
    <col min="155" max="155" width="51.42578125" bestFit="1" customWidth="1"/>
    <col min="156" max="156" width="44.5703125" bestFit="1" customWidth="1"/>
    <col min="157" max="157" width="43.5703125" bestFit="1" customWidth="1"/>
    <col min="158" max="158" width="23.85546875" bestFit="1" customWidth="1"/>
    <col min="159" max="159" width="25.7109375" bestFit="1" customWidth="1"/>
    <col min="160" max="160" width="34.5703125" bestFit="1" customWidth="1"/>
    <col min="161" max="161" width="34.28515625" bestFit="1" customWidth="1"/>
    <col min="162" max="162" width="51.42578125" bestFit="1" customWidth="1"/>
    <col min="163" max="163" width="58.7109375" bestFit="1" customWidth="1"/>
    <col min="164" max="164" width="43.5703125" bestFit="1" customWidth="1"/>
    <col min="165" max="165" width="23.85546875" bestFit="1" customWidth="1"/>
    <col min="166" max="166" width="25.7109375" bestFit="1" customWidth="1"/>
    <col min="167" max="167" width="34.5703125" bestFit="1" customWidth="1"/>
    <col min="168" max="168" width="34.28515625" bestFit="1" customWidth="1"/>
    <col min="169" max="169" width="51.42578125" bestFit="1" customWidth="1"/>
    <col min="170" max="170" width="124.5703125" bestFit="1" customWidth="1"/>
    <col min="171" max="171" width="43.5703125" bestFit="1" customWidth="1"/>
    <col min="172" max="172" width="23.85546875" bestFit="1" customWidth="1"/>
    <col min="173" max="173" width="25.7109375" bestFit="1" customWidth="1"/>
    <col min="174" max="174" width="34.5703125" bestFit="1" customWidth="1"/>
    <col min="175" max="175" width="34.28515625" bestFit="1" customWidth="1"/>
    <col min="176" max="176" width="39.85546875" bestFit="1" customWidth="1"/>
    <col min="177" max="177" width="91" bestFit="1" customWidth="1"/>
    <col min="178" max="178" width="43.5703125" bestFit="1" customWidth="1"/>
    <col min="179" max="179" width="23.85546875" bestFit="1" customWidth="1"/>
    <col min="180" max="180" width="25.7109375" bestFit="1" customWidth="1"/>
    <col min="181" max="181" width="34.5703125" bestFit="1" customWidth="1"/>
    <col min="182" max="182" width="34.28515625" bestFit="1" customWidth="1"/>
    <col min="183" max="183" width="51.42578125" bestFit="1" customWidth="1"/>
    <col min="184" max="184" width="90" bestFit="1" customWidth="1"/>
    <col min="185" max="185" width="43.5703125" bestFit="1" customWidth="1"/>
    <col min="186" max="186" width="23.85546875" bestFit="1" customWidth="1"/>
    <col min="187" max="187" width="25.7109375" bestFit="1" customWidth="1"/>
    <col min="188" max="188" width="34.5703125" bestFit="1" customWidth="1"/>
    <col min="189" max="189" width="34.28515625" bestFit="1" customWidth="1"/>
    <col min="190" max="190" width="51.42578125" bestFit="1" customWidth="1"/>
    <col min="191" max="191" width="73.5703125" bestFit="1" customWidth="1"/>
    <col min="192" max="192" width="43.5703125" bestFit="1" customWidth="1"/>
    <col min="193" max="193" width="23.85546875" bestFit="1" customWidth="1"/>
    <col min="194" max="194" width="25.7109375" bestFit="1" customWidth="1"/>
    <col min="195" max="195" width="34.5703125" bestFit="1" customWidth="1"/>
    <col min="196" max="196" width="34.28515625" bestFit="1" customWidth="1"/>
    <col min="197" max="197" width="51.42578125" bestFit="1" customWidth="1"/>
    <col min="198" max="198" width="82.85546875" bestFit="1" customWidth="1"/>
    <col min="199" max="199" width="43.5703125" bestFit="1" customWidth="1"/>
    <col min="200" max="200" width="23.85546875" bestFit="1" customWidth="1"/>
    <col min="201" max="201" width="25.7109375" bestFit="1" customWidth="1"/>
    <col min="202" max="202" width="34.5703125" bestFit="1" customWidth="1"/>
    <col min="203" max="203" width="34.28515625" bestFit="1" customWidth="1"/>
    <col min="204" max="204" width="51.42578125" bestFit="1" customWidth="1"/>
    <col min="205" max="205" width="111.42578125" bestFit="1" customWidth="1"/>
    <col min="206" max="206" width="43.5703125" bestFit="1" customWidth="1"/>
    <col min="207" max="207" width="23.85546875" bestFit="1" customWidth="1"/>
    <col min="208" max="208" width="25.7109375" bestFit="1" customWidth="1"/>
    <col min="209" max="209" width="34.5703125" bestFit="1" customWidth="1"/>
    <col min="210" max="210" width="34.28515625" bestFit="1" customWidth="1"/>
    <col min="211" max="211" width="51.42578125" bestFit="1" customWidth="1"/>
    <col min="212" max="212" width="94.42578125" bestFit="1" customWidth="1"/>
    <col min="213" max="213" width="43.5703125" bestFit="1" customWidth="1"/>
    <col min="214" max="214" width="23.85546875" bestFit="1" customWidth="1"/>
    <col min="215" max="215" width="25.7109375" bestFit="1" customWidth="1"/>
    <col min="216" max="216" width="34.5703125" bestFit="1" customWidth="1"/>
    <col min="217" max="217" width="34.28515625" bestFit="1" customWidth="1"/>
    <col min="218" max="218" width="51.42578125" bestFit="1" customWidth="1"/>
    <col min="219" max="219" width="80.28515625" bestFit="1" customWidth="1"/>
    <col min="220" max="220" width="43.5703125" bestFit="1" customWidth="1"/>
    <col min="221" max="221" width="23.85546875" bestFit="1" customWidth="1"/>
    <col min="222" max="222" width="25.7109375" bestFit="1" customWidth="1"/>
    <col min="223" max="223" width="34.5703125" bestFit="1" customWidth="1"/>
    <col min="224" max="224" width="34.28515625" bestFit="1" customWidth="1"/>
    <col min="225" max="225" width="51.42578125" bestFit="1" customWidth="1"/>
    <col min="226" max="226" width="113.85546875" bestFit="1" customWidth="1"/>
    <col min="227" max="227" width="43.5703125" bestFit="1" customWidth="1"/>
    <col min="228" max="228" width="23.85546875" bestFit="1" customWidth="1"/>
    <col min="229" max="229" width="25.7109375" bestFit="1" customWidth="1"/>
    <col min="230" max="230" width="34.5703125" bestFit="1" customWidth="1"/>
    <col min="231" max="231" width="34.28515625" bestFit="1" customWidth="1"/>
    <col min="232" max="232" width="51.42578125" bestFit="1" customWidth="1"/>
    <col min="233" max="233" width="135.7109375" bestFit="1" customWidth="1"/>
    <col min="234" max="234" width="43.5703125" bestFit="1" customWidth="1"/>
    <col min="235" max="235" width="23.85546875" bestFit="1" customWidth="1"/>
    <col min="236" max="236" width="25.7109375" bestFit="1" customWidth="1"/>
    <col min="237" max="237" width="34.5703125" bestFit="1" customWidth="1"/>
    <col min="238" max="238" width="34.28515625" bestFit="1" customWidth="1"/>
    <col min="239" max="239" width="51.42578125" bestFit="1" customWidth="1"/>
    <col min="240" max="240" width="112.140625" bestFit="1" customWidth="1"/>
    <col min="241" max="241" width="43.5703125" bestFit="1" customWidth="1"/>
    <col min="242" max="242" width="23.85546875" bestFit="1" customWidth="1"/>
    <col min="243" max="243" width="25.7109375" bestFit="1" customWidth="1"/>
    <col min="244" max="244" width="34.5703125" bestFit="1" customWidth="1"/>
    <col min="245" max="245" width="34.28515625" bestFit="1" customWidth="1"/>
    <col min="246" max="246" width="51.42578125" bestFit="1" customWidth="1"/>
    <col min="247" max="247" width="105.42578125" bestFit="1" customWidth="1"/>
    <col min="248" max="248" width="37.140625" bestFit="1" customWidth="1"/>
    <col min="249" max="249" width="23.85546875" bestFit="1" customWidth="1"/>
    <col min="250" max="250" width="25.7109375" bestFit="1" customWidth="1"/>
    <col min="251" max="251" width="34.5703125" bestFit="1" customWidth="1"/>
    <col min="252" max="252" width="34.28515625" bestFit="1" customWidth="1"/>
    <col min="253" max="253" width="51.42578125" bestFit="1" customWidth="1"/>
    <col min="254" max="254" width="85.42578125" bestFit="1" customWidth="1"/>
    <col min="255" max="255" width="43.5703125" bestFit="1" customWidth="1"/>
    <col min="256" max="256" width="23.85546875" bestFit="1" customWidth="1"/>
    <col min="257" max="257" width="25.7109375" bestFit="1" customWidth="1"/>
    <col min="258" max="258" width="34.5703125" bestFit="1" customWidth="1"/>
    <col min="259" max="259" width="34.28515625" bestFit="1" customWidth="1"/>
    <col min="260" max="260" width="51.42578125" bestFit="1" customWidth="1"/>
    <col min="261" max="261" width="136" bestFit="1" customWidth="1"/>
    <col min="262" max="262" width="43.5703125" bestFit="1" customWidth="1"/>
    <col min="263" max="263" width="23.85546875" bestFit="1" customWidth="1"/>
    <col min="264" max="264" width="25.7109375" bestFit="1" customWidth="1"/>
    <col min="265" max="265" width="34.5703125" bestFit="1" customWidth="1"/>
    <col min="266" max="266" width="34.28515625" bestFit="1" customWidth="1"/>
    <col min="267" max="267" width="28.85546875" bestFit="1" customWidth="1"/>
    <col min="268" max="268" width="117.28515625" bestFit="1" customWidth="1"/>
    <col min="269" max="269" width="43.5703125" bestFit="1" customWidth="1"/>
    <col min="270" max="270" width="23.85546875" bestFit="1" customWidth="1"/>
    <col min="271" max="271" width="25.7109375" bestFit="1" customWidth="1"/>
    <col min="272" max="272" width="34.5703125" bestFit="1" customWidth="1"/>
    <col min="273" max="273" width="34.28515625" bestFit="1" customWidth="1"/>
    <col min="274" max="274" width="51.42578125" bestFit="1" customWidth="1"/>
    <col min="275" max="275" width="119.5703125" bestFit="1" customWidth="1"/>
    <col min="276" max="276" width="43.5703125" bestFit="1" customWidth="1"/>
    <col min="277" max="277" width="23.85546875" bestFit="1" customWidth="1"/>
    <col min="278" max="278" width="25.7109375" bestFit="1" customWidth="1"/>
    <col min="279" max="279" width="34.5703125" bestFit="1" customWidth="1"/>
    <col min="280" max="280" width="34.28515625" bestFit="1" customWidth="1"/>
    <col min="281" max="281" width="51.42578125" bestFit="1" customWidth="1"/>
    <col min="282" max="282" width="88.7109375" bestFit="1" customWidth="1"/>
    <col min="283" max="283" width="43.5703125" bestFit="1" customWidth="1"/>
    <col min="284" max="284" width="23.85546875" bestFit="1" customWidth="1"/>
    <col min="285" max="285" width="25.7109375" bestFit="1" customWidth="1"/>
    <col min="286" max="286" width="34.5703125" bestFit="1" customWidth="1"/>
    <col min="287" max="287" width="27.140625" bestFit="1" customWidth="1"/>
    <col min="288" max="288" width="51.42578125" bestFit="1" customWidth="1"/>
    <col min="289" max="289" width="82" bestFit="1" customWidth="1"/>
    <col min="290" max="290" width="43.5703125" bestFit="1" customWidth="1"/>
    <col min="291" max="291" width="23.85546875" bestFit="1" customWidth="1"/>
    <col min="292" max="292" width="25.7109375" bestFit="1" customWidth="1"/>
    <col min="293" max="293" width="34.5703125" bestFit="1" customWidth="1"/>
    <col min="294" max="294" width="34.28515625" bestFit="1" customWidth="1"/>
    <col min="295" max="295" width="51.42578125" bestFit="1" customWidth="1"/>
    <col min="296" max="296" width="73.42578125" bestFit="1" customWidth="1"/>
    <col min="297" max="297" width="43.5703125" bestFit="1" customWidth="1"/>
    <col min="298" max="298" width="23.85546875" bestFit="1" customWidth="1"/>
    <col min="299" max="299" width="25.7109375" bestFit="1" customWidth="1"/>
    <col min="300" max="300" width="34.5703125" bestFit="1" customWidth="1"/>
    <col min="301" max="301" width="34.28515625" bestFit="1" customWidth="1"/>
    <col min="302" max="302" width="51.42578125" bestFit="1" customWidth="1"/>
    <col min="303" max="303" width="122.85546875" bestFit="1" customWidth="1"/>
    <col min="304" max="304" width="43.5703125" bestFit="1" customWidth="1"/>
    <col min="305" max="305" width="23.85546875" bestFit="1" customWidth="1"/>
    <col min="306" max="306" width="25.7109375" bestFit="1" customWidth="1"/>
    <col min="307" max="307" width="34.5703125" bestFit="1" customWidth="1"/>
    <col min="308" max="308" width="34.28515625" bestFit="1" customWidth="1"/>
    <col min="309" max="309" width="51.42578125" bestFit="1" customWidth="1"/>
    <col min="310" max="310" width="92.5703125" bestFit="1" customWidth="1"/>
    <col min="311" max="311" width="43.5703125" bestFit="1" customWidth="1"/>
    <col min="312" max="312" width="23.85546875" bestFit="1" customWidth="1"/>
    <col min="313" max="313" width="25.7109375" bestFit="1" customWidth="1"/>
    <col min="314" max="314" width="34.5703125" bestFit="1" customWidth="1"/>
    <col min="315" max="315" width="34.28515625" bestFit="1" customWidth="1"/>
    <col min="316" max="316" width="51.42578125" bestFit="1" customWidth="1"/>
    <col min="317" max="317" width="115.85546875" bestFit="1" customWidth="1"/>
    <col min="318" max="318" width="43.5703125" bestFit="1" customWidth="1"/>
    <col min="319" max="319" width="23.85546875" bestFit="1" customWidth="1"/>
    <col min="320" max="320" width="25.7109375" bestFit="1" customWidth="1"/>
    <col min="321" max="321" width="34.5703125" bestFit="1" customWidth="1"/>
    <col min="322" max="322" width="34.28515625" bestFit="1" customWidth="1"/>
    <col min="323" max="323" width="51.42578125" bestFit="1" customWidth="1"/>
    <col min="324" max="324" width="120" bestFit="1" customWidth="1"/>
    <col min="325" max="325" width="43.5703125" bestFit="1" customWidth="1"/>
    <col min="326" max="326" width="23.85546875" bestFit="1" customWidth="1"/>
    <col min="327" max="327" width="25.7109375" bestFit="1" customWidth="1"/>
    <col min="328" max="328" width="34.5703125" bestFit="1" customWidth="1"/>
    <col min="329" max="329" width="34.28515625" bestFit="1" customWidth="1"/>
    <col min="330" max="330" width="51.42578125" bestFit="1" customWidth="1"/>
    <col min="331" max="331" width="118.85546875" bestFit="1" customWidth="1"/>
    <col min="332" max="332" width="43.5703125" bestFit="1" customWidth="1"/>
    <col min="333" max="333" width="23.85546875" bestFit="1" customWidth="1"/>
    <col min="334" max="334" width="25.7109375" bestFit="1" customWidth="1"/>
    <col min="335" max="335" width="34.5703125" bestFit="1" customWidth="1"/>
    <col min="336" max="336" width="34.28515625" bestFit="1" customWidth="1"/>
    <col min="337" max="337" width="51.42578125" bestFit="1" customWidth="1"/>
    <col min="338" max="338" width="115.85546875" bestFit="1" customWidth="1"/>
    <col min="339" max="339" width="43.5703125" bestFit="1" customWidth="1"/>
    <col min="340" max="340" width="23.85546875" bestFit="1" customWidth="1"/>
    <col min="341" max="341" width="25.7109375" bestFit="1" customWidth="1"/>
    <col min="342" max="342" width="34.5703125" bestFit="1" customWidth="1"/>
    <col min="343" max="343" width="34.28515625" bestFit="1" customWidth="1"/>
    <col min="344" max="344" width="51.42578125" bestFit="1" customWidth="1"/>
    <col min="345" max="345" width="89.140625" bestFit="1" customWidth="1"/>
    <col min="346" max="346" width="43.5703125" bestFit="1" customWidth="1"/>
    <col min="347" max="347" width="23.85546875" bestFit="1" customWidth="1"/>
    <col min="348" max="348" width="25.7109375" bestFit="1" customWidth="1"/>
    <col min="349" max="349" width="34.5703125" bestFit="1" customWidth="1"/>
    <col min="350" max="350" width="34.28515625" bestFit="1" customWidth="1"/>
    <col min="351" max="351" width="51.42578125" bestFit="1" customWidth="1"/>
    <col min="352" max="352" width="89.140625" bestFit="1" customWidth="1"/>
    <col min="353" max="353" width="43.5703125" bestFit="1" customWidth="1"/>
    <col min="354" max="354" width="23.85546875" bestFit="1" customWidth="1"/>
    <col min="355" max="355" width="25.7109375" bestFit="1" customWidth="1"/>
    <col min="356" max="356" width="34.5703125" bestFit="1" customWidth="1"/>
    <col min="357" max="357" width="34.28515625" bestFit="1" customWidth="1"/>
    <col min="358" max="358" width="51.42578125" bestFit="1" customWidth="1"/>
    <col min="359" max="359" width="86" bestFit="1" customWidth="1"/>
    <col min="360" max="360" width="43.5703125" bestFit="1" customWidth="1"/>
    <col min="361" max="361" width="23.85546875" bestFit="1" customWidth="1"/>
    <col min="362" max="362" width="25.7109375" bestFit="1" customWidth="1"/>
    <col min="363" max="363" width="34.5703125" bestFit="1" customWidth="1"/>
    <col min="364" max="364" width="34.28515625" bestFit="1" customWidth="1"/>
    <col min="365" max="365" width="51.42578125" bestFit="1" customWidth="1"/>
    <col min="366" max="366" width="120.28515625" bestFit="1" customWidth="1"/>
    <col min="367" max="367" width="43.5703125" bestFit="1" customWidth="1"/>
    <col min="368" max="368" width="23.85546875" bestFit="1" customWidth="1"/>
    <col min="369" max="369" width="25.7109375" bestFit="1" customWidth="1"/>
    <col min="370" max="370" width="34.5703125" bestFit="1" customWidth="1"/>
    <col min="371" max="371" width="34.28515625" bestFit="1" customWidth="1"/>
    <col min="372" max="372" width="51.42578125" bestFit="1" customWidth="1"/>
    <col min="373" max="373" width="136.42578125" bestFit="1" customWidth="1"/>
    <col min="374" max="374" width="43.5703125" bestFit="1" customWidth="1"/>
    <col min="375" max="375" width="23.85546875" bestFit="1" customWidth="1"/>
    <col min="376" max="376" width="25.7109375" bestFit="1" customWidth="1"/>
    <col min="377" max="377" width="34.5703125" bestFit="1" customWidth="1"/>
    <col min="378" max="378" width="34.28515625" bestFit="1" customWidth="1"/>
    <col min="379" max="379" width="51.42578125" bestFit="1" customWidth="1"/>
    <col min="380" max="380" width="121.5703125" bestFit="1" customWidth="1"/>
    <col min="381" max="381" width="43.5703125" bestFit="1" customWidth="1"/>
    <col min="382" max="382" width="23.85546875" bestFit="1" customWidth="1"/>
    <col min="383" max="383" width="25.7109375" bestFit="1" customWidth="1"/>
    <col min="384" max="384" width="34.5703125" bestFit="1" customWidth="1"/>
    <col min="385" max="385" width="34.28515625" bestFit="1" customWidth="1"/>
    <col min="386" max="386" width="51.42578125" bestFit="1" customWidth="1"/>
    <col min="387" max="387" width="126.7109375" bestFit="1" customWidth="1"/>
    <col min="388" max="388" width="43.5703125" bestFit="1" customWidth="1"/>
    <col min="389" max="389" width="23.85546875" bestFit="1" customWidth="1"/>
    <col min="390" max="390" width="25.7109375" bestFit="1" customWidth="1"/>
    <col min="391" max="391" width="34.5703125" bestFit="1" customWidth="1"/>
    <col min="392" max="392" width="34.28515625" bestFit="1" customWidth="1"/>
    <col min="393" max="393" width="51.42578125" bestFit="1" customWidth="1"/>
    <col min="394" max="394" width="55.7109375" bestFit="1" customWidth="1"/>
    <col min="395" max="395" width="43.5703125" bestFit="1" customWidth="1"/>
    <col min="396" max="396" width="23.85546875" bestFit="1" customWidth="1"/>
    <col min="397" max="397" width="25.7109375" bestFit="1" customWidth="1"/>
    <col min="398" max="398" width="34.5703125" bestFit="1" customWidth="1"/>
    <col min="399" max="399" width="34.28515625" bestFit="1" customWidth="1"/>
    <col min="400" max="400" width="37.42578125" bestFit="1" customWidth="1"/>
    <col min="401" max="401" width="69.5703125" bestFit="1" customWidth="1"/>
    <col min="402" max="402" width="43.5703125" bestFit="1" customWidth="1"/>
    <col min="403" max="403" width="23.85546875" bestFit="1" customWidth="1"/>
    <col min="404" max="404" width="25.7109375" bestFit="1" customWidth="1"/>
    <col min="405" max="405" width="34.5703125" bestFit="1" customWidth="1"/>
    <col min="406" max="406" width="34.28515625" bestFit="1" customWidth="1"/>
    <col min="407" max="407" width="51.42578125" bestFit="1" customWidth="1"/>
    <col min="408" max="408" width="64.5703125" bestFit="1" customWidth="1"/>
    <col min="409" max="409" width="43.5703125" bestFit="1" customWidth="1"/>
    <col min="410" max="410" width="23.85546875" bestFit="1" customWidth="1"/>
    <col min="411" max="411" width="25.7109375" bestFit="1" customWidth="1"/>
    <col min="412" max="412" width="34.5703125" bestFit="1" customWidth="1"/>
    <col min="413" max="413" width="34.28515625" bestFit="1" customWidth="1"/>
    <col min="414" max="414" width="51.42578125" bestFit="1" customWidth="1"/>
    <col min="415" max="415" width="91" bestFit="1" customWidth="1"/>
    <col min="416" max="416" width="43.5703125" bestFit="1" customWidth="1"/>
    <col min="417" max="417" width="23.85546875" bestFit="1" customWidth="1"/>
    <col min="418" max="418" width="25.7109375" bestFit="1" customWidth="1"/>
    <col min="419" max="419" width="27.28515625" bestFit="1" customWidth="1"/>
    <col min="420" max="420" width="34.28515625" bestFit="1" customWidth="1"/>
    <col min="421" max="421" width="51.42578125" bestFit="1" customWidth="1"/>
    <col min="422" max="422" width="79.28515625" bestFit="1" customWidth="1"/>
    <col min="423" max="423" width="34.42578125" bestFit="1" customWidth="1"/>
    <col min="424" max="424" width="23.85546875" bestFit="1" customWidth="1"/>
    <col min="425" max="425" width="25.7109375" bestFit="1" customWidth="1"/>
    <col min="426" max="426" width="34.5703125" bestFit="1" customWidth="1"/>
    <col min="427" max="427" width="34.28515625" bestFit="1" customWidth="1"/>
    <col min="428" max="428" width="51.42578125" bestFit="1" customWidth="1"/>
    <col min="429" max="429" width="145" bestFit="1" customWidth="1"/>
    <col min="430" max="430" width="43.5703125" bestFit="1" customWidth="1"/>
    <col min="431" max="431" width="23.85546875" bestFit="1" customWidth="1"/>
    <col min="432" max="432" width="25.7109375" bestFit="1" customWidth="1"/>
    <col min="433" max="433" width="34.5703125" bestFit="1" customWidth="1"/>
    <col min="434" max="434" width="34.28515625" bestFit="1" customWidth="1"/>
    <col min="435" max="435" width="51.42578125" bestFit="1" customWidth="1"/>
    <col min="436" max="436" width="94" bestFit="1" customWidth="1"/>
    <col min="437" max="437" width="43.5703125" bestFit="1" customWidth="1"/>
    <col min="438" max="438" width="23.85546875" bestFit="1" customWidth="1"/>
    <col min="439" max="439" width="25.7109375" bestFit="1" customWidth="1"/>
    <col min="440" max="440" width="34.5703125" bestFit="1" customWidth="1"/>
    <col min="441" max="441" width="34.28515625" bestFit="1" customWidth="1"/>
    <col min="442" max="442" width="51.42578125" bestFit="1" customWidth="1"/>
    <col min="443" max="443" width="79.140625" bestFit="1" customWidth="1"/>
    <col min="444" max="444" width="43.5703125" bestFit="1" customWidth="1"/>
    <col min="445" max="445" width="23.85546875" bestFit="1" customWidth="1"/>
    <col min="446" max="446" width="25.7109375" bestFit="1" customWidth="1"/>
    <col min="447" max="447" width="34.5703125" bestFit="1" customWidth="1"/>
    <col min="448" max="448" width="34.28515625" bestFit="1" customWidth="1"/>
    <col min="449" max="449" width="51.42578125" bestFit="1" customWidth="1"/>
    <col min="450" max="450" width="136.7109375" bestFit="1" customWidth="1"/>
    <col min="451" max="451" width="43.5703125" bestFit="1" customWidth="1"/>
    <col min="452" max="452" width="23.85546875" bestFit="1" customWidth="1"/>
    <col min="453" max="453" width="25.7109375" bestFit="1" customWidth="1"/>
    <col min="454" max="454" width="34.5703125" bestFit="1" customWidth="1"/>
    <col min="455" max="455" width="34.28515625" bestFit="1" customWidth="1"/>
    <col min="456" max="456" width="51.42578125" bestFit="1" customWidth="1"/>
    <col min="457" max="457" width="60.140625" bestFit="1" customWidth="1"/>
    <col min="458" max="458" width="43.5703125" bestFit="1" customWidth="1"/>
    <col min="459" max="459" width="23.85546875" bestFit="1" customWidth="1"/>
    <col min="460" max="460" width="25.7109375" bestFit="1" customWidth="1"/>
    <col min="461" max="461" width="34.5703125" bestFit="1" customWidth="1"/>
    <col min="462" max="462" width="34.28515625" bestFit="1" customWidth="1"/>
    <col min="463" max="463" width="51.42578125" bestFit="1" customWidth="1"/>
    <col min="464" max="464" width="88.5703125" bestFit="1" customWidth="1"/>
    <col min="465" max="465" width="43.5703125" bestFit="1" customWidth="1"/>
    <col min="466" max="466" width="23.85546875" bestFit="1" customWidth="1"/>
    <col min="467" max="467" width="25.7109375" bestFit="1" customWidth="1"/>
    <col min="468" max="468" width="34.5703125" bestFit="1" customWidth="1"/>
    <col min="469" max="469" width="34.28515625" bestFit="1" customWidth="1"/>
    <col min="470" max="470" width="51.42578125" bestFit="1" customWidth="1"/>
    <col min="471" max="471" width="92.140625" bestFit="1" customWidth="1"/>
    <col min="472" max="472" width="43.5703125" bestFit="1" customWidth="1"/>
    <col min="473" max="473" width="23.85546875" bestFit="1" customWidth="1"/>
    <col min="474" max="474" width="25.7109375" bestFit="1" customWidth="1"/>
    <col min="475" max="475" width="34.5703125" bestFit="1" customWidth="1"/>
    <col min="476" max="476" width="34.28515625" bestFit="1" customWidth="1"/>
    <col min="477" max="477" width="47.140625" bestFit="1" customWidth="1"/>
    <col min="478" max="478" width="80.140625" bestFit="1" customWidth="1"/>
    <col min="479" max="479" width="43.5703125" bestFit="1" customWidth="1"/>
    <col min="480" max="480" width="23.85546875" bestFit="1" customWidth="1"/>
    <col min="481" max="481" width="25.7109375" bestFit="1" customWidth="1"/>
    <col min="482" max="482" width="34.5703125" bestFit="1" customWidth="1"/>
    <col min="483" max="483" width="34.28515625" bestFit="1" customWidth="1"/>
    <col min="484" max="484" width="51.42578125" bestFit="1" customWidth="1"/>
    <col min="485" max="485" width="86" bestFit="1" customWidth="1"/>
    <col min="486" max="486" width="43.5703125" bestFit="1" customWidth="1"/>
    <col min="487" max="487" width="23.85546875" bestFit="1" customWidth="1"/>
    <col min="488" max="488" width="25.7109375" bestFit="1" customWidth="1"/>
    <col min="489" max="489" width="34.5703125" bestFit="1" customWidth="1"/>
    <col min="490" max="490" width="34.28515625" bestFit="1" customWidth="1"/>
    <col min="491" max="491" width="51.42578125" bestFit="1" customWidth="1"/>
    <col min="492" max="492" width="65.28515625" bestFit="1" customWidth="1"/>
    <col min="493" max="493" width="43.5703125" bestFit="1" customWidth="1"/>
    <col min="494" max="494" width="23.85546875" bestFit="1" customWidth="1"/>
    <col min="495" max="495" width="25.7109375" bestFit="1" customWidth="1"/>
    <col min="496" max="496" width="34.5703125" bestFit="1" customWidth="1"/>
    <col min="497" max="497" width="34.28515625" bestFit="1" customWidth="1"/>
    <col min="498" max="498" width="51.42578125" bestFit="1" customWidth="1"/>
    <col min="499" max="499" width="66.7109375" bestFit="1" customWidth="1"/>
    <col min="500" max="500" width="43.5703125" bestFit="1" customWidth="1"/>
    <col min="501" max="501" width="23.85546875" bestFit="1" customWidth="1"/>
    <col min="502" max="502" width="25.7109375" bestFit="1" customWidth="1"/>
    <col min="503" max="503" width="34.5703125" bestFit="1" customWidth="1"/>
    <col min="504" max="504" width="34.28515625" bestFit="1" customWidth="1"/>
    <col min="505" max="505" width="51.42578125" bestFit="1" customWidth="1"/>
    <col min="506" max="506" width="113.5703125" bestFit="1" customWidth="1"/>
    <col min="507" max="507" width="43.5703125" bestFit="1" customWidth="1"/>
    <col min="508" max="508" width="23.85546875" bestFit="1" customWidth="1"/>
    <col min="509" max="509" width="25.7109375" bestFit="1" customWidth="1"/>
    <col min="510" max="510" width="34.5703125" bestFit="1" customWidth="1"/>
    <col min="511" max="511" width="34.28515625" bestFit="1" customWidth="1"/>
    <col min="512" max="512" width="51.42578125" bestFit="1" customWidth="1"/>
    <col min="513" max="513" width="193.85546875" bestFit="1" customWidth="1"/>
    <col min="514" max="514" width="43.5703125" bestFit="1" customWidth="1"/>
    <col min="515" max="515" width="23.85546875" bestFit="1" customWidth="1"/>
    <col min="516" max="516" width="25.7109375" bestFit="1" customWidth="1"/>
    <col min="517" max="517" width="34.5703125" bestFit="1" customWidth="1"/>
    <col min="518" max="518" width="34.28515625" bestFit="1" customWidth="1"/>
    <col min="519" max="519" width="51.42578125" bestFit="1" customWidth="1"/>
    <col min="520" max="520" width="85.85546875" bestFit="1" customWidth="1"/>
    <col min="521" max="521" width="43.5703125" bestFit="1" customWidth="1"/>
    <col min="522" max="522" width="23.85546875" bestFit="1" customWidth="1"/>
    <col min="523" max="523" width="25.7109375" bestFit="1" customWidth="1"/>
    <col min="524" max="524" width="34.5703125" bestFit="1" customWidth="1"/>
    <col min="525" max="525" width="34.28515625" bestFit="1" customWidth="1"/>
    <col min="526" max="526" width="51.42578125" bestFit="1" customWidth="1"/>
    <col min="527" max="527" width="255.7109375" bestFit="1" customWidth="1"/>
    <col min="528" max="528" width="43.5703125" bestFit="1" customWidth="1"/>
    <col min="529" max="529" width="23.85546875" bestFit="1" customWidth="1"/>
    <col min="530" max="530" width="25.7109375" bestFit="1" customWidth="1"/>
    <col min="531" max="531" width="34.5703125" bestFit="1" customWidth="1"/>
    <col min="532" max="532" width="34.28515625" bestFit="1" customWidth="1"/>
    <col min="533" max="533" width="51.42578125" bestFit="1" customWidth="1"/>
    <col min="534" max="534" width="126.85546875" bestFit="1" customWidth="1"/>
    <col min="535" max="535" width="43.5703125" bestFit="1" customWidth="1"/>
    <col min="536" max="536" width="23.85546875" bestFit="1" customWidth="1"/>
    <col min="537" max="537" width="25.7109375" bestFit="1" customWidth="1"/>
    <col min="538" max="538" width="34.5703125" bestFit="1" customWidth="1"/>
    <col min="539" max="539" width="34.28515625" bestFit="1" customWidth="1"/>
    <col min="540" max="540" width="51.42578125" bestFit="1" customWidth="1"/>
    <col min="541" max="541" width="63.140625" bestFit="1" customWidth="1"/>
    <col min="542" max="542" width="43.5703125" bestFit="1" customWidth="1"/>
    <col min="543" max="543" width="23.85546875" bestFit="1" customWidth="1"/>
    <col min="544" max="544" width="25.7109375" bestFit="1" customWidth="1"/>
    <col min="545" max="545" width="34.5703125" bestFit="1" customWidth="1"/>
    <col min="546" max="546" width="34.28515625" bestFit="1" customWidth="1"/>
    <col min="547" max="547" width="51.42578125" bestFit="1" customWidth="1"/>
    <col min="548" max="548" width="102.140625" bestFit="1" customWidth="1"/>
    <col min="549" max="549" width="43.5703125" bestFit="1" customWidth="1"/>
    <col min="550" max="550" width="23.85546875" bestFit="1" customWidth="1"/>
    <col min="551" max="551" width="25.7109375" bestFit="1" customWidth="1"/>
    <col min="552" max="552" width="34.5703125" bestFit="1" customWidth="1"/>
    <col min="553" max="553" width="34.28515625" bestFit="1" customWidth="1"/>
    <col min="554" max="554" width="51.42578125" bestFit="1" customWidth="1"/>
    <col min="555" max="555" width="140" bestFit="1" customWidth="1"/>
    <col min="556" max="556" width="43.5703125" bestFit="1" customWidth="1"/>
    <col min="557" max="557" width="23.85546875" bestFit="1" customWidth="1"/>
    <col min="558" max="558" width="25.7109375" bestFit="1" customWidth="1"/>
    <col min="559" max="559" width="34.5703125" bestFit="1" customWidth="1"/>
    <col min="560" max="560" width="34.28515625" bestFit="1" customWidth="1"/>
    <col min="561" max="561" width="51.42578125" bestFit="1" customWidth="1"/>
    <col min="562" max="562" width="74" bestFit="1" customWidth="1"/>
    <col min="563" max="563" width="43.5703125" bestFit="1" customWidth="1"/>
    <col min="564" max="564" width="23.85546875" bestFit="1" customWidth="1"/>
    <col min="565" max="565" width="25.7109375" bestFit="1" customWidth="1"/>
    <col min="566" max="566" width="34.5703125" bestFit="1" customWidth="1"/>
    <col min="567" max="567" width="34.28515625" bestFit="1" customWidth="1"/>
    <col min="568" max="568" width="51.42578125" bestFit="1" customWidth="1"/>
    <col min="569" max="569" width="64.5703125" bestFit="1" customWidth="1"/>
    <col min="570" max="570" width="43.5703125" bestFit="1" customWidth="1"/>
    <col min="571" max="571" width="23.85546875" bestFit="1" customWidth="1"/>
    <col min="572" max="572" width="25.7109375" bestFit="1" customWidth="1"/>
    <col min="573" max="573" width="34.5703125" bestFit="1" customWidth="1"/>
    <col min="574" max="574" width="34.28515625" bestFit="1" customWidth="1"/>
    <col min="575" max="575" width="28.85546875" bestFit="1" customWidth="1"/>
    <col min="576" max="576" width="139.5703125" bestFit="1" customWidth="1"/>
    <col min="577" max="577" width="43.5703125" bestFit="1" customWidth="1"/>
    <col min="578" max="578" width="23.85546875" bestFit="1" customWidth="1"/>
    <col min="579" max="579" width="25.7109375" bestFit="1" customWidth="1"/>
    <col min="580" max="580" width="34.5703125" bestFit="1" customWidth="1"/>
    <col min="581" max="581" width="34.28515625" bestFit="1" customWidth="1"/>
    <col min="582" max="582" width="51.42578125" bestFit="1" customWidth="1"/>
    <col min="583" max="583" width="212.140625" bestFit="1" customWidth="1"/>
    <col min="584" max="584" width="37.140625" bestFit="1" customWidth="1"/>
    <col min="585" max="585" width="23.85546875" bestFit="1" customWidth="1"/>
    <col min="586" max="586" width="25.7109375" bestFit="1" customWidth="1"/>
    <col min="587" max="587" width="34.5703125" bestFit="1" customWidth="1"/>
    <col min="588" max="588" width="34.28515625" bestFit="1" customWidth="1"/>
    <col min="589" max="589" width="51.42578125" bestFit="1" customWidth="1"/>
    <col min="590" max="590" width="98.5703125" bestFit="1" customWidth="1"/>
    <col min="591" max="591" width="29.28515625" bestFit="1" customWidth="1"/>
    <col min="592" max="592" width="23.85546875" bestFit="1" customWidth="1"/>
    <col min="593" max="593" width="25.7109375" bestFit="1" customWidth="1"/>
    <col min="594" max="594" width="34.5703125" bestFit="1" customWidth="1"/>
    <col min="595" max="595" width="34.28515625" bestFit="1" customWidth="1"/>
    <col min="596" max="596" width="51.42578125" bestFit="1" customWidth="1"/>
    <col min="597" max="597" width="75.42578125" bestFit="1" customWidth="1"/>
    <col min="598" max="598" width="43.5703125" bestFit="1" customWidth="1"/>
    <col min="599" max="599" width="23.85546875" bestFit="1" customWidth="1"/>
    <col min="600" max="600" width="25.7109375" bestFit="1" customWidth="1"/>
    <col min="601" max="601" width="34.5703125" bestFit="1" customWidth="1"/>
    <col min="602" max="602" width="34.28515625" bestFit="1" customWidth="1"/>
    <col min="603" max="603" width="51.42578125" bestFit="1" customWidth="1"/>
    <col min="604" max="604" width="56.7109375" bestFit="1" customWidth="1"/>
    <col min="605" max="605" width="43.5703125" bestFit="1" customWidth="1"/>
    <col min="606" max="606" width="23.85546875" bestFit="1" customWidth="1"/>
    <col min="607" max="607" width="25.7109375" bestFit="1" customWidth="1"/>
    <col min="608" max="608" width="34.5703125" bestFit="1" customWidth="1"/>
    <col min="609" max="609" width="34.28515625" bestFit="1" customWidth="1"/>
    <col min="610" max="610" width="51.42578125" bestFit="1" customWidth="1"/>
    <col min="611" max="611" width="104" bestFit="1" customWidth="1"/>
    <col min="612" max="612" width="43.5703125" bestFit="1" customWidth="1"/>
    <col min="613" max="613" width="23.85546875" bestFit="1" customWidth="1"/>
    <col min="614" max="614" width="25.7109375" bestFit="1" customWidth="1"/>
    <col min="615" max="615" width="34.5703125" bestFit="1" customWidth="1"/>
    <col min="616" max="616" width="34.28515625" bestFit="1" customWidth="1"/>
    <col min="617" max="617" width="51.42578125" bestFit="1" customWidth="1"/>
    <col min="618" max="618" width="56.28515625" bestFit="1" customWidth="1"/>
    <col min="619" max="619" width="43.5703125" bestFit="1" customWidth="1"/>
    <col min="620" max="620" width="23.85546875" bestFit="1" customWidth="1"/>
    <col min="621" max="621" width="25.7109375" bestFit="1" customWidth="1"/>
    <col min="622" max="622" width="34.5703125" bestFit="1" customWidth="1"/>
    <col min="623" max="623" width="34.28515625" bestFit="1" customWidth="1"/>
    <col min="624" max="624" width="51.42578125" bestFit="1" customWidth="1"/>
    <col min="625" max="625" width="95.42578125" bestFit="1" customWidth="1"/>
    <col min="626" max="626" width="43.5703125" bestFit="1" customWidth="1"/>
    <col min="627" max="627" width="23.85546875" bestFit="1" customWidth="1"/>
    <col min="628" max="628" width="25.7109375" bestFit="1" customWidth="1"/>
    <col min="629" max="629" width="34.5703125" bestFit="1" customWidth="1"/>
    <col min="630" max="630" width="34.28515625" bestFit="1" customWidth="1"/>
    <col min="631" max="631" width="51.42578125" bestFit="1" customWidth="1"/>
    <col min="632" max="632" width="111.5703125" bestFit="1" customWidth="1"/>
    <col min="633" max="633" width="43.5703125" bestFit="1" customWidth="1"/>
    <col min="634" max="634" width="23.85546875" bestFit="1" customWidth="1"/>
    <col min="635" max="635" width="25.7109375" bestFit="1" customWidth="1"/>
    <col min="636" max="636" width="34.5703125" bestFit="1" customWidth="1"/>
    <col min="637" max="637" width="34.28515625" bestFit="1" customWidth="1"/>
    <col min="638" max="638" width="51.42578125" bestFit="1" customWidth="1"/>
    <col min="639" max="639" width="158.85546875" bestFit="1" customWidth="1"/>
    <col min="640" max="640" width="43.5703125" bestFit="1" customWidth="1"/>
    <col min="641" max="641" width="23.85546875" bestFit="1" customWidth="1"/>
    <col min="642" max="642" width="25.7109375" bestFit="1" customWidth="1"/>
    <col min="643" max="643" width="34.5703125" bestFit="1" customWidth="1"/>
    <col min="644" max="644" width="34.28515625" bestFit="1" customWidth="1"/>
    <col min="645" max="645" width="51.42578125" bestFit="1" customWidth="1"/>
    <col min="646" max="646" width="155.28515625" bestFit="1" customWidth="1"/>
    <col min="647" max="647" width="43.5703125" bestFit="1" customWidth="1"/>
    <col min="648" max="648" width="23.85546875" bestFit="1" customWidth="1"/>
    <col min="649" max="649" width="25.7109375" bestFit="1" customWidth="1"/>
    <col min="650" max="650" width="34.5703125" bestFit="1" customWidth="1"/>
    <col min="651" max="651" width="34.28515625" bestFit="1" customWidth="1"/>
    <col min="652" max="652" width="51.42578125" bestFit="1" customWidth="1"/>
    <col min="653" max="653" width="123" bestFit="1" customWidth="1"/>
    <col min="654" max="654" width="43.5703125" bestFit="1" customWidth="1"/>
    <col min="655" max="655" width="23.85546875" bestFit="1" customWidth="1"/>
    <col min="656" max="656" width="25.7109375" bestFit="1" customWidth="1"/>
    <col min="657" max="657" width="34.5703125" bestFit="1" customWidth="1"/>
    <col min="658" max="658" width="34.28515625" bestFit="1" customWidth="1"/>
    <col min="659" max="659" width="51.42578125" bestFit="1" customWidth="1"/>
    <col min="660" max="660" width="37.7109375" bestFit="1" customWidth="1"/>
    <col min="661" max="661" width="43.5703125" bestFit="1" customWidth="1"/>
    <col min="662" max="662" width="23.85546875" bestFit="1" customWidth="1"/>
    <col min="663" max="663" width="25.7109375" bestFit="1" customWidth="1"/>
    <col min="664" max="664" width="34.5703125" bestFit="1" customWidth="1"/>
    <col min="665" max="665" width="34.28515625" bestFit="1" customWidth="1"/>
    <col min="666" max="666" width="51.42578125" bestFit="1" customWidth="1"/>
    <col min="667" max="667" width="60.28515625" bestFit="1" customWidth="1"/>
    <col min="668" max="668" width="43.5703125" bestFit="1" customWidth="1"/>
    <col min="669" max="669" width="23.85546875" bestFit="1" customWidth="1"/>
    <col min="670" max="670" width="25.7109375" bestFit="1" customWidth="1"/>
    <col min="671" max="671" width="34.5703125" bestFit="1" customWidth="1"/>
    <col min="672" max="672" width="34.28515625" bestFit="1" customWidth="1"/>
    <col min="673" max="673" width="51.42578125" bestFit="1" customWidth="1"/>
    <col min="674" max="674" width="116" bestFit="1" customWidth="1"/>
    <col min="675" max="675" width="43.5703125" bestFit="1" customWidth="1"/>
    <col min="676" max="676" width="23.85546875" bestFit="1" customWidth="1"/>
    <col min="677" max="677" width="25.7109375" bestFit="1" customWidth="1"/>
    <col min="678" max="678" width="34.5703125" bestFit="1" customWidth="1"/>
    <col min="679" max="679" width="34.28515625" bestFit="1" customWidth="1"/>
    <col min="680" max="680" width="51.42578125" bestFit="1" customWidth="1"/>
    <col min="681" max="681" width="170.7109375" bestFit="1" customWidth="1"/>
    <col min="682" max="682" width="43.5703125" bestFit="1" customWidth="1"/>
    <col min="683" max="683" width="23.85546875" bestFit="1" customWidth="1"/>
    <col min="684" max="684" width="25.7109375" bestFit="1" customWidth="1"/>
    <col min="685" max="685" width="34.5703125" bestFit="1" customWidth="1"/>
    <col min="686" max="686" width="34.28515625" bestFit="1" customWidth="1"/>
    <col min="687" max="687" width="51.42578125" bestFit="1" customWidth="1"/>
    <col min="688" max="688" width="119.140625" bestFit="1" customWidth="1"/>
    <col min="689" max="689" width="43.5703125" bestFit="1" customWidth="1"/>
    <col min="690" max="690" width="23.85546875" bestFit="1" customWidth="1"/>
    <col min="691" max="691" width="25.7109375" bestFit="1" customWidth="1"/>
    <col min="692" max="692" width="34.5703125" bestFit="1" customWidth="1"/>
    <col min="693" max="693" width="34.28515625" bestFit="1" customWidth="1"/>
    <col min="694" max="694" width="51.42578125" bestFit="1" customWidth="1"/>
    <col min="695" max="695" width="110.140625" bestFit="1" customWidth="1"/>
    <col min="696" max="696" width="43.5703125" bestFit="1" customWidth="1"/>
    <col min="697" max="697" width="23.85546875" bestFit="1" customWidth="1"/>
    <col min="698" max="698" width="25.7109375" bestFit="1" customWidth="1"/>
    <col min="699" max="699" width="34.5703125" bestFit="1" customWidth="1"/>
    <col min="700" max="700" width="34.28515625" bestFit="1" customWidth="1"/>
    <col min="701" max="701" width="51.42578125" bestFit="1" customWidth="1"/>
    <col min="702" max="702" width="77.140625" bestFit="1" customWidth="1"/>
    <col min="703" max="703" width="43.5703125" bestFit="1" customWidth="1"/>
    <col min="704" max="704" width="23.85546875" bestFit="1" customWidth="1"/>
    <col min="705" max="705" width="25.7109375" bestFit="1" customWidth="1"/>
    <col min="706" max="706" width="34.5703125" bestFit="1" customWidth="1"/>
    <col min="707" max="707" width="34.28515625" bestFit="1" customWidth="1"/>
    <col min="708" max="708" width="51.42578125" bestFit="1" customWidth="1"/>
    <col min="709" max="709" width="152.85546875" bestFit="1" customWidth="1"/>
    <col min="710" max="710" width="43.5703125" bestFit="1" customWidth="1"/>
    <col min="711" max="711" width="23.85546875" bestFit="1" customWidth="1"/>
    <col min="712" max="712" width="25.7109375" bestFit="1" customWidth="1"/>
    <col min="713" max="713" width="34.5703125" bestFit="1" customWidth="1"/>
    <col min="714" max="714" width="34.28515625" bestFit="1" customWidth="1"/>
    <col min="715" max="715" width="51.42578125" bestFit="1" customWidth="1"/>
    <col min="716" max="716" width="255.7109375" bestFit="1" customWidth="1"/>
    <col min="717" max="717" width="43.5703125" bestFit="1" customWidth="1"/>
    <col min="718" max="718" width="23.85546875" bestFit="1" customWidth="1"/>
    <col min="719" max="719" width="25.7109375" bestFit="1" customWidth="1"/>
    <col min="720" max="720" width="34.5703125" bestFit="1" customWidth="1"/>
    <col min="721" max="721" width="34.28515625" bestFit="1" customWidth="1"/>
    <col min="722" max="722" width="39.85546875" bestFit="1" customWidth="1"/>
    <col min="723" max="723" width="143" bestFit="1" customWidth="1"/>
    <col min="724" max="724" width="43.5703125" bestFit="1" customWidth="1"/>
    <col min="725" max="725" width="23.85546875" bestFit="1" customWidth="1"/>
    <col min="726" max="726" width="25.7109375" bestFit="1" customWidth="1"/>
    <col min="727" max="727" width="34.5703125" bestFit="1" customWidth="1"/>
    <col min="728" max="728" width="34.28515625" bestFit="1" customWidth="1"/>
    <col min="729" max="729" width="51.42578125" bestFit="1" customWidth="1"/>
    <col min="730" max="730" width="49.28515625" bestFit="1" customWidth="1"/>
    <col min="731" max="731" width="43.5703125" bestFit="1" customWidth="1"/>
    <col min="732" max="732" width="23.85546875" bestFit="1" customWidth="1"/>
    <col min="733" max="733" width="25.7109375" bestFit="1" customWidth="1"/>
    <col min="734" max="734" width="34.5703125" bestFit="1" customWidth="1"/>
    <col min="735" max="735" width="34.28515625" bestFit="1" customWidth="1"/>
    <col min="736" max="736" width="39.85546875" bestFit="1" customWidth="1"/>
    <col min="737" max="737" width="57.42578125" bestFit="1" customWidth="1"/>
    <col min="738" max="738" width="37.140625" bestFit="1" customWidth="1"/>
    <col min="739" max="739" width="23.85546875" bestFit="1" customWidth="1"/>
    <col min="740" max="740" width="25.7109375" bestFit="1" customWidth="1"/>
    <col min="741" max="741" width="34.5703125" bestFit="1" customWidth="1"/>
    <col min="742" max="742" width="34.28515625" bestFit="1" customWidth="1"/>
    <col min="743" max="743" width="28.85546875" bestFit="1" customWidth="1"/>
    <col min="744" max="744" width="89.140625" bestFit="1" customWidth="1"/>
    <col min="745" max="745" width="43.5703125" bestFit="1" customWidth="1"/>
    <col min="746" max="746" width="23.85546875" bestFit="1" customWidth="1"/>
    <col min="747" max="747" width="25.7109375" bestFit="1" customWidth="1"/>
    <col min="748" max="748" width="34.5703125" bestFit="1" customWidth="1"/>
    <col min="749" max="749" width="34.28515625" bestFit="1" customWidth="1"/>
    <col min="750" max="750" width="51.42578125" bestFit="1" customWidth="1"/>
    <col min="751" max="751" width="88.85546875" bestFit="1" customWidth="1"/>
    <col min="752" max="752" width="43.5703125" bestFit="1" customWidth="1"/>
    <col min="753" max="753" width="23.85546875" bestFit="1" customWidth="1"/>
    <col min="754" max="754" width="25.7109375" bestFit="1" customWidth="1"/>
    <col min="755" max="755" width="34.5703125" bestFit="1" customWidth="1"/>
    <col min="756" max="756" width="34.28515625" bestFit="1" customWidth="1"/>
    <col min="757" max="757" width="51.42578125" bestFit="1" customWidth="1"/>
    <col min="758" max="758" width="87.85546875" bestFit="1" customWidth="1"/>
    <col min="759" max="759" width="43.5703125" bestFit="1" customWidth="1"/>
    <col min="760" max="760" width="23.85546875" bestFit="1" customWidth="1"/>
    <col min="761" max="761" width="25.7109375" bestFit="1" customWidth="1"/>
    <col min="762" max="762" width="34.5703125" bestFit="1" customWidth="1"/>
    <col min="763" max="763" width="34.28515625" bestFit="1" customWidth="1"/>
    <col min="764" max="764" width="51.42578125" bestFit="1" customWidth="1"/>
    <col min="765" max="765" width="78.28515625" bestFit="1" customWidth="1"/>
    <col min="766" max="766" width="43.5703125" bestFit="1" customWidth="1"/>
    <col min="767" max="767" width="23.85546875" bestFit="1" customWidth="1"/>
    <col min="768" max="768" width="25.7109375" bestFit="1" customWidth="1"/>
    <col min="769" max="769" width="34.5703125" bestFit="1" customWidth="1"/>
    <col min="770" max="770" width="34.28515625" bestFit="1" customWidth="1"/>
    <col min="771" max="771" width="51.42578125" bestFit="1" customWidth="1"/>
    <col min="772" max="772" width="80.7109375" bestFit="1" customWidth="1"/>
    <col min="773" max="773" width="43.5703125" bestFit="1" customWidth="1"/>
    <col min="774" max="774" width="23.85546875" bestFit="1" customWidth="1"/>
    <col min="775" max="775" width="25.7109375" bestFit="1" customWidth="1"/>
    <col min="776" max="776" width="34.5703125" bestFit="1" customWidth="1"/>
    <col min="777" max="777" width="34.28515625" bestFit="1" customWidth="1"/>
    <col min="778" max="778" width="51.42578125" bestFit="1" customWidth="1"/>
    <col min="779" max="779" width="46.7109375" bestFit="1" customWidth="1"/>
    <col min="780" max="780" width="43.5703125" bestFit="1" customWidth="1"/>
    <col min="781" max="781" width="23.85546875" bestFit="1" customWidth="1"/>
    <col min="782" max="782" width="25.7109375" bestFit="1" customWidth="1"/>
    <col min="783" max="783" width="34.5703125" bestFit="1" customWidth="1"/>
    <col min="784" max="784" width="34.28515625" bestFit="1" customWidth="1"/>
    <col min="785" max="785" width="51.42578125" bestFit="1" customWidth="1"/>
    <col min="786" max="786" width="45.7109375" bestFit="1" customWidth="1"/>
    <col min="787" max="787" width="43.5703125" bestFit="1" customWidth="1"/>
    <col min="788" max="788" width="23.85546875" bestFit="1" customWidth="1"/>
    <col min="789" max="789" width="25.7109375" bestFit="1" customWidth="1"/>
    <col min="790" max="790" width="34.5703125" bestFit="1" customWidth="1"/>
    <col min="791" max="791" width="34.28515625" bestFit="1" customWidth="1"/>
    <col min="792" max="792" width="51.42578125" bestFit="1" customWidth="1"/>
    <col min="793" max="793" width="33.85546875" bestFit="1" customWidth="1"/>
    <col min="794" max="794" width="43.5703125" bestFit="1" customWidth="1"/>
    <col min="795" max="795" width="23.85546875" bestFit="1" customWidth="1"/>
    <col min="796" max="796" width="25.7109375" bestFit="1" customWidth="1"/>
    <col min="797" max="797" width="34.5703125" bestFit="1" customWidth="1"/>
    <col min="798" max="798" width="34.28515625" bestFit="1" customWidth="1"/>
    <col min="799" max="799" width="51.42578125" bestFit="1" customWidth="1"/>
    <col min="800" max="800" width="55.28515625" bestFit="1" customWidth="1"/>
    <col min="801" max="801" width="43.5703125" bestFit="1" customWidth="1"/>
    <col min="802" max="802" width="23.85546875" bestFit="1" customWidth="1"/>
    <col min="803" max="803" width="25.7109375" bestFit="1" customWidth="1"/>
    <col min="804" max="804" width="34.5703125" bestFit="1" customWidth="1"/>
    <col min="805" max="805" width="34.28515625" bestFit="1" customWidth="1"/>
    <col min="806" max="806" width="51.42578125" bestFit="1" customWidth="1"/>
    <col min="807" max="807" width="78.140625" bestFit="1" customWidth="1"/>
    <col min="808" max="808" width="43.5703125" bestFit="1" customWidth="1"/>
    <col min="809" max="809" width="23.85546875" bestFit="1" customWidth="1"/>
    <col min="810" max="810" width="25.7109375" bestFit="1" customWidth="1"/>
    <col min="811" max="811" width="34.5703125" bestFit="1" customWidth="1"/>
    <col min="812" max="812" width="34.28515625" bestFit="1" customWidth="1"/>
    <col min="813" max="813" width="51.42578125" bestFit="1" customWidth="1"/>
    <col min="814" max="814" width="89.28515625" bestFit="1" customWidth="1"/>
    <col min="815" max="815" width="43.5703125" bestFit="1" customWidth="1"/>
    <col min="816" max="816" width="23.85546875" bestFit="1" customWidth="1"/>
    <col min="817" max="817" width="25.7109375" bestFit="1" customWidth="1"/>
    <col min="818" max="818" width="34.5703125" bestFit="1" customWidth="1"/>
    <col min="819" max="819" width="34.28515625" bestFit="1" customWidth="1"/>
    <col min="820" max="820" width="51.42578125" bestFit="1" customWidth="1"/>
    <col min="821" max="821" width="34.5703125" bestFit="1" customWidth="1"/>
    <col min="822" max="822" width="43.5703125" bestFit="1" customWidth="1"/>
    <col min="823" max="823" width="23.85546875" bestFit="1" customWidth="1"/>
    <col min="824" max="824" width="25.7109375" bestFit="1" customWidth="1"/>
    <col min="825" max="825" width="34.5703125" bestFit="1" customWidth="1"/>
    <col min="826" max="826" width="34.28515625" bestFit="1" customWidth="1"/>
    <col min="827" max="827" width="51.42578125" bestFit="1" customWidth="1"/>
    <col min="828" max="828" width="77.85546875" bestFit="1" customWidth="1"/>
    <col min="829" max="829" width="43.5703125" bestFit="1" customWidth="1"/>
    <col min="830" max="830" width="23.85546875" bestFit="1" customWidth="1"/>
    <col min="831" max="831" width="25.7109375" bestFit="1" customWidth="1"/>
    <col min="832" max="832" width="34.5703125" bestFit="1" customWidth="1"/>
    <col min="833" max="833" width="34.28515625" bestFit="1" customWidth="1"/>
    <col min="834" max="834" width="51.42578125" bestFit="1" customWidth="1"/>
    <col min="835" max="835" width="70.140625" bestFit="1" customWidth="1"/>
    <col min="836" max="836" width="43.5703125" bestFit="1" customWidth="1"/>
    <col min="837" max="837" width="23.85546875" bestFit="1" customWidth="1"/>
    <col min="838" max="838" width="25.7109375" bestFit="1" customWidth="1"/>
    <col min="839" max="839" width="34.5703125" bestFit="1" customWidth="1"/>
    <col min="840" max="840" width="34.28515625" bestFit="1" customWidth="1"/>
    <col min="841" max="841" width="51.42578125" bestFit="1" customWidth="1"/>
    <col min="842" max="842" width="143.5703125" bestFit="1" customWidth="1"/>
    <col min="843" max="843" width="43.5703125" bestFit="1" customWidth="1"/>
    <col min="844" max="844" width="23.85546875" bestFit="1" customWidth="1"/>
    <col min="845" max="845" width="25.7109375" bestFit="1" customWidth="1"/>
    <col min="846" max="846" width="34.5703125" bestFit="1" customWidth="1"/>
    <col min="847" max="847" width="34.28515625" bestFit="1" customWidth="1"/>
    <col min="848" max="848" width="51.42578125" bestFit="1" customWidth="1"/>
    <col min="849" max="849" width="85.85546875" bestFit="1" customWidth="1"/>
    <col min="850" max="850" width="43.5703125" bestFit="1" customWidth="1"/>
    <col min="851" max="851" width="23.85546875" bestFit="1" customWidth="1"/>
    <col min="852" max="852" width="25.7109375" bestFit="1" customWidth="1"/>
    <col min="853" max="853" width="34.5703125" bestFit="1" customWidth="1"/>
    <col min="854" max="854" width="34.28515625" bestFit="1" customWidth="1"/>
    <col min="855" max="855" width="51.42578125" bestFit="1" customWidth="1"/>
    <col min="856" max="856" width="119.140625" bestFit="1" customWidth="1"/>
    <col min="857" max="857" width="43.5703125" bestFit="1" customWidth="1"/>
    <col min="858" max="858" width="23.85546875" bestFit="1" customWidth="1"/>
    <col min="859" max="859" width="25.7109375" bestFit="1" customWidth="1"/>
    <col min="860" max="860" width="34.5703125" bestFit="1" customWidth="1"/>
    <col min="861" max="861" width="34.28515625" bestFit="1" customWidth="1"/>
    <col min="862" max="862" width="51.42578125" bestFit="1" customWidth="1"/>
    <col min="863" max="863" width="151.42578125" bestFit="1" customWidth="1"/>
    <col min="864" max="864" width="43.5703125" bestFit="1" customWidth="1"/>
    <col min="865" max="865" width="23.85546875" bestFit="1" customWidth="1"/>
    <col min="866" max="866" width="25.7109375" bestFit="1" customWidth="1"/>
    <col min="867" max="867" width="34.5703125" bestFit="1" customWidth="1"/>
    <col min="868" max="868" width="34.28515625" bestFit="1" customWidth="1"/>
    <col min="869" max="869" width="51.42578125" bestFit="1" customWidth="1"/>
    <col min="870" max="870" width="94.42578125" bestFit="1" customWidth="1"/>
    <col min="871" max="871" width="43.5703125" bestFit="1" customWidth="1"/>
    <col min="872" max="872" width="23.85546875" bestFit="1" customWidth="1"/>
    <col min="873" max="873" width="25.7109375" bestFit="1" customWidth="1"/>
    <col min="874" max="874" width="34.5703125" bestFit="1" customWidth="1"/>
    <col min="875" max="875" width="27.140625" bestFit="1" customWidth="1"/>
    <col min="876" max="876" width="51.42578125" bestFit="1" customWidth="1"/>
    <col min="877" max="877" width="77.140625" bestFit="1" customWidth="1"/>
    <col min="878" max="878" width="43.5703125" bestFit="1" customWidth="1"/>
    <col min="879" max="879" width="23.85546875" bestFit="1" customWidth="1"/>
    <col min="880" max="880" width="25.7109375" bestFit="1" customWidth="1"/>
    <col min="881" max="881" width="34.5703125" bestFit="1" customWidth="1"/>
    <col min="882" max="882" width="34.28515625" bestFit="1" customWidth="1"/>
    <col min="883" max="883" width="51.42578125" bestFit="1" customWidth="1"/>
    <col min="884" max="884" width="43.140625" bestFit="1" customWidth="1"/>
    <col min="885" max="885" width="43.5703125" bestFit="1" customWidth="1"/>
    <col min="886" max="886" width="23.85546875" bestFit="1" customWidth="1"/>
    <col min="887" max="887" width="25.7109375" bestFit="1" customWidth="1"/>
    <col min="888" max="888" width="34.5703125" bestFit="1" customWidth="1"/>
    <col min="889" max="889" width="34.28515625" bestFit="1" customWidth="1"/>
    <col min="890" max="890" width="39.85546875" bestFit="1" customWidth="1"/>
    <col min="891" max="891" width="106.7109375" bestFit="1" customWidth="1"/>
    <col min="892" max="892" width="43.5703125" bestFit="1" customWidth="1"/>
    <col min="893" max="893" width="23.85546875" bestFit="1" customWidth="1"/>
    <col min="894" max="894" width="25.7109375" bestFit="1" customWidth="1"/>
    <col min="895" max="895" width="27.28515625" bestFit="1" customWidth="1"/>
    <col min="896" max="896" width="34.28515625" bestFit="1" customWidth="1"/>
    <col min="897" max="897" width="51.42578125" bestFit="1" customWidth="1"/>
    <col min="898" max="898" width="41" bestFit="1" customWidth="1"/>
    <col min="899" max="899" width="43.5703125" bestFit="1" customWidth="1"/>
    <col min="900" max="900" width="23.85546875" bestFit="1" customWidth="1"/>
    <col min="901" max="901" width="25.7109375" bestFit="1" customWidth="1"/>
    <col min="902" max="902" width="34.5703125" bestFit="1" customWidth="1"/>
    <col min="903" max="903" width="34.28515625" bestFit="1" customWidth="1"/>
    <col min="904" max="904" width="51.42578125" bestFit="1" customWidth="1"/>
    <col min="905" max="905" width="150.5703125" bestFit="1" customWidth="1"/>
    <col min="906" max="906" width="43.5703125" bestFit="1" customWidth="1"/>
    <col min="907" max="907" width="23.85546875" bestFit="1" customWidth="1"/>
    <col min="908" max="908" width="25.7109375" bestFit="1" customWidth="1"/>
    <col min="909" max="909" width="34.5703125" bestFit="1" customWidth="1"/>
    <col min="910" max="910" width="34.28515625" bestFit="1" customWidth="1"/>
    <col min="911" max="911" width="51.42578125" bestFit="1" customWidth="1"/>
    <col min="912" max="912" width="255.7109375" bestFit="1" customWidth="1"/>
    <col min="913" max="913" width="43.5703125" bestFit="1" customWidth="1"/>
    <col min="914" max="914" width="23.85546875" bestFit="1" customWidth="1"/>
    <col min="915" max="915" width="25.7109375" bestFit="1" customWidth="1"/>
    <col min="916" max="916" width="34.5703125" bestFit="1" customWidth="1"/>
    <col min="917" max="917" width="34.28515625" bestFit="1" customWidth="1"/>
    <col min="918" max="918" width="51.42578125" bestFit="1" customWidth="1"/>
    <col min="919" max="919" width="89.28515625" bestFit="1" customWidth="1"/>
    <col min="920" max="920" width="43.5703125" bestFit="1" customWidth="1"/>
    <col min="921" max="921" width="23.85546875" bestFit="1" customWidth="1"/>
    <col min="922" max="922" width="25.7109375" bestFit="1" customWidth="1"/>
    <col min="923" max="923" width="34.5703125" bestFit="1" customWidth="1"/>
    <col min="924" max="924" width="34.28515625" bestFit="1" customWidth="1"/>
    <col min="925" max="925" width="51.42578125" bestFit="1" customWidth="1"/>
    <col min="926" max="926" width="86.85546875" bestFit="1" customWidth="1"/>
    <col min="927" max="927" width="43.5703125" bestFit="1" customWidth="1"/>
    <col min="928" max="928" width="23.85546875" bestFit="1" customWidth="1"/>
    <col min="929" max="929" width="25.7109375" bestFit="1" customWidth="1"/>
    <col min="930" max="930" width="34.5703125" bestFit="1" customWidth="1"/>
    <col min="931" max="931" width="34.28515625" bestFit="1" customWidth="1"/>
    <col min="932" max="932" width="51.42578125" bestFit="1" customWidth="1"/>
    <col min="933" max="933" width="31.7109375" bestFit="1" customWidth="1"/>
    <col min="934" max="934" width="43.5703125" bestFit="1" customWidth="1"/>
    <col min="935" max="935" width="23.85546875" bestFit="1" customWidth="1"/>
    <col min="936" max="936" width="25.7109375" bestFit="1" customWidth="1"/>
    <col min="937" max="937" width="34.5703125" bestFit="1" customWidth="1"/>
    <col min="938" max="938" width="34.28515625" bestFit="1" customWidth="1"/>
    <col min="939" max="939" width="51.42578125" bestFit="1" customWidth="1"/>
    <col min="940" max="940" width="54.42578125" bestFit="1" customWidth="1"/>
    <col min="941" max="941" width="43.5703125" bestFit="1" customWidth="1"/>
    <col min="942" max="942" width="23.85546875" bestFit="1" customWidth="1"/>
    <col min="943" max="943" width="25.7109375" bestFit="1" customWidth="1"/>
    <col min="944" max="944" width="34.5703125" bestFit="1" customWidth="1"/>
    <col min="945" max="945" width="34.28515625" bestFit="1" customWidth="1"/>
    <col min="946" max="946" width="51.42578125" bestFit="1" customWidth="1"/>
    <col min="947" max="947" width="186" bestFit="1" customWidth="1"/>
    <col min="948" max="948" width="43.5703125" bestFit="1" customWidth="1"/>
    <col min="949" max="949" width="23.85546875" bestFit="1" customWidth="1"/>
    <col min="950" max="950" width="25.7109375" bestFit="1" customWidth="1"/>
    <col min="951" max="951" width="34.5703125" bestFit="1" customWidth="1"/>
    <col min="952" max="952" width="34.28515625" bestFit="1" customWidth="1"/>
    <col min="953" max="953" width="51.42578125" bestFit="1" customWidth="1"/>
    <col min="954" max="954" width="101.42578125" bestFit="1" customWidth="1"/>
    <col min="955" max="955" width="43.5703125" bestFit="1" customWidth="1"/>
    <col min="956" max="956" width="23.85546875" bestFit="1" customWidth="1"/>
    <col min="957" max="957" width="25.7109375" bestFit="1" customWidth="1"/>
    <col min="958" max="958" width="34.5703125" bestFit="1" customWidth="1"/>
    <col min="959" max="959" width="34.28515625" bestFit="1" customWidth="1"/>
    <col min="960" max="960" width="51.42578125" bestFit="1" customWidth="1"/>
    <col min="961" max="961" width="54.42578125" bestFit="1" customWidth="1"/>
    <col min="962" max="962" width="43.5703125" bestFit="1" customWidth="1"/>
    <col min="963" max="963" width="23.85546875" bestFit="1" customWidth="1"/>
    <col min="964" max="964" width="25.7109375" bestFit="1" customWidth="1"/>
    <col min="965" max="965" width="34.5703125" bestFit="1" customWidth="1"/>
    <col min="966" max="966" width="34.28515625" bestFit="1" customWidth="1"/>
    <col min="967" max="967" width="51.42578125" bestFit="1" customWidth="1"/>
    <col min="968" max="968" width="60" bestFit="1" customWidth="1"/>
    <col min="969" max="969" width="43.5703125" bestFit="1" customWidth="1"/>
    <col min="970" max="970" width="23.85546875" bestFit="1" customWidth="1"/>
    <col min="971" max="971" width="25.7109375" bestFit="1" customWidth="1"/>
    <col min="972" max="972" width="34.5703125" bestFit="1" customWidth="1"/>
    <col min="973" max="973" width="34.28515625" bestFit="1" customWidth="1"/>
    <col min="974" max="974" width="51.42578125" bestFit="1" customWidth="1"/>
    <col min="975" max="975" width="100.140625" bestFit="1" customWidth="1"/>
    <col min="976" max="976" width="43.5703125" bestFit="1" customWidth="1"/>
    <col min="977" max="977" width="23.85546875" bestFit="1" customWidth="1"/>
    <col min="978" max="978" width="25.7109375" bestFit="1" customWidth="1"/>
    <col min="979" max="979" width="34.5703125" bestFit="1" customWidth="1"/>
    <col min="980" max="980" width="34.28515625" bestFit="1" customWidth="1"/>
    <col min="981" max="981" width="51.42578125" bestFit="1" customWidth="1"/>
    <col min="982" max="982" width="54.85546875" bestFit="1" customWidth="1"/>
    <col min="983" max="983" width="43.5703125" bestFit="1" customWidth="1"/>
    <col min="984" max="984" width="23.85546875" bestFit="1" customWidth="1"/>
    <col min="985" max="985" width="25.7109375" bestFit="1" customWidth="1"/>
    <col min="986" max="986" width="34.5703125" bestFit="1" customWidth="1"/>
    <col min="987" max="987" width="34.28515625" bestFit="1" customWidth="1"/>
    <col min="988" max="988" width="51.42578125" bestFit="1" customWidth="1"/>
    <col min="989" max="989" width="127.85546875" bestFit="1" customWidth="1"/>
    <col min="990" max="990" width="43.5703125" bestFit="1" customWidth="1"/>
    <col min="991" max="991" width="23.85546875" bestFit="1" customWidth="1"/>
    <col min="992" max="992" width="25.7109375" bestFit="1" customWidth="1"/>
    <col min="993" max="993" width="34.5703125" bestFit="1" customWidth="1"/>
    <col min="994" max="994" width="34.28515625" bestFit="1" customWidth="1"/>
    <col min="995" max="995" width="51.42578125" bestFit="1" customWidth="1"/>
    <col min="996" max="996" width="146.7109375" bestFit="1" customWidth="1"/>
    <col min="997" max="997" width="43.5703125" bestFit="1" customWidth="1"/>
    <col min="998" max="998" width="23.85546875" bestFit="1" customWidth="1"/>
    <col min="999" max="999" width="25.7109375" bestFit="1" customWidth="1"/>
    <col min="1000" max="1000" width="34.5703125" bestFit="1" customWidth="1"/>
    <col min="1001" max="1001" width="34.28515625" bestFit="1" customWidth="1"/>
    <col min="1002" max="1002" width="51.42578125" bestFit="1" customWidth="1"/>
    <col min="1003" max="1003" width="115" bestFit="1" customWidth="1"/>
    <col min="1004" max="1004" width="43.5703125" bestFit="1" customWidth="1"/>
    <col min="1005" max="1005" width="23.85546875" bestFit="1" customWidth="1"/>
    <col min="1006" max="1006" width="25.7109375" bestFit="1" customWidth="1"/>
    <col min="1007" max="1007" width="34.5703125" bestFit="1" customWidth="1"/>
    <col min="1008" max="1008" width="34.28515625" bestFit="1" customWidth="1"/>
    <col min="1009" max="1009" width="51.42578125" bestFit="1" customWidth="1"/>
    <col min="1010" max="1010" width="50.5703125" bestFit="1" customWidth="1"/>
    <col min="1011" max="1011" width="43.5703125" bestFit="1" customWidth="1"/>
    <col min="1012" max="1012" width="23.85546875" bestFit="1" customWidth="1"/>
    <col min="1013" max="1013" width="25.7109375" bestFit="1" customWidth="1"/>
    <col min="1014" max="1014" width="34.5703125" bestFit="1" customWidth="1"/>
    <col min="1015" max="1015" width="34.28515625" bestFit="1" customWidth="1"/>
    <col min="1016" max="1016" width="51.42578125" bestFit="1" customWidth="1"/>
    <col min="1017" max="1017" width="74.28515625" bestFit="1" customWidth="1"/>
    <col min="1018" max="1018" width="43.5703125" bestFit="1" customWidth="1"/>
    <col min="1019" max="1019" width="23.85546875" bestFit="1" customWidth="1"/>
    <col min="1020" max="1020" width="25.7109375" bestFit="1" customWidth="1"/>
    <col min="1021" max="1021" width="34.5703125" bestFit="1" customWidth="1"/>
    <col min="1022" max="1022" width="34.28515625" bestFit="1" customWidth="1"/>
    <col min="1023" max="1023" width="51.42578125" bestFit="1" customWidth="1"/>
    <col min="1024" max="1024" width="45.42578125" bestFit="1" customWidth="1"/>
    <col min="1025" max="1025" width="43.5703125" bestFit="1" customWidth="1"/>
    <col min="1026" max="1026" width="23.85546875" bestFit="1" customWidth="1"/>
    <col min="1027" max="1027" width="25.7109375" bestFit="1" customWidth="1"/>
    <col min="1028" max="1028" width="34.5703125" bestFit="1" customWidth="1"/>
    <col min="1029" max="1029" width="34.28515625" bestFit="1" customWidth="1"/>
    <col min="1030" max="1030" width="51.42578125" bestFit="1" customWidth="1"/>
    <col min="1031" max="1031" width="77.28515625" bestFit="1" customWidth="1"/>
    <col min="1032" max="1032" width="43.5703125" bestFit="1" customWidth="1"/>
    <col min="1033" max="1033" width="23.85546875" bestFit="1" customWidth="1"/>
    <col min="1034" max="1034" width="25.7109375" bestFit="1" customWidth="1"/>
    <col min="1035" max="1035" width="34.5703125" bestFit="1" customWidth="1"/>
    <col min="1036" max="1036" width="34.28515625" bestFit="1" customWidth="1"/>
    <col min="1037" max="1037" width="51.42578125" bestFit="1" customWidth="1"/>
    <col min="1038" max="1038" width="66.42578125" bestFit="1" customWidth="1"/>
    <col min="1039" max="1039" width="43.5703125" bestFit="1" customWidth="1"/>
    <col min="1040" max="1040" width="23.85546875" bestFit="1" customWidth="1"/>
    <col min="1041" max="1041" width="25.7109375" bestFit="1" customWidth="1"/>
    <col min="1042" max="1042" width="34.5703125" bestFit="1" customWidth="1"/>
    <col min="1043" max="1043" width="34.28515625" bestFit="1" customWidth="1"/>
    <col min="1044" max="1044" width="51.42578125" bestFit="1" customWidth="1"/>
    <col min="1045" max="1045" width="92" bestFit="1" customWidth="1"/>
    <col min="1046" max="1046" width="43.5703125" bestFit="1" customWidth="1"/>
    <col min="1047" max="1047" width="23.85546875" bestFit="1" customWidth="1"/>
    <col min="1048" max="1048" width="25.7109375" bestFit="1" customWidth="1"/>
    <col min="1049" max="1049" width="34.5703125" bestFit="1" customWidth="1"/>
    <col min="1050" max="1050" width="34.28515625" bestFit="1" customWidth="1"/>
    <col min="1051" max="1051" width="51.42578125" bestFit="1" customWidth="1"/>
    <col min="1052" max="1052" width="86.28515625" bestFit="1" customWidth="1"/>
    <col min="1053" max="1053" width="43.5703125" bestFit="1" customWidth="1"/>
    <col min="1054" max="1054" width="23.85546875" bestFit="1" customWidth="1"/>
    <col min="1055" max="1055" width="25.7109375" bestFit="1" customWidth="1"/>
    <col min="1056" max="1056" width="34.5703125" bestFit="1" customWidth="1"/>
    <col min="1057" max="1057" width="34.28515625" bestFit="1" customWidth="1"/>
    <col min="1058" max="1058" width="47.140625" bestFit="1" customWidth="1"/>
    <col min="1059" max="1059" width="91.140625" bestFit="1" customWidth="1"/>
    <col min="1060" max="1060" width="43.5703125" bestFit="1" customWidth="1"/>
    <col min="1061" max="1061" width="23.85546875" bestFit="1" customWidth="1"/>
    <col min="1062" max="1062" width="25.7109375" bestFit="1" customWidth="1"/>
    <col min="1063" max="1063" width="34.5703125" bestFit="1" customWidth="1"/>
    <col min="1064" max="1064" width="34.28515625" bestFit="1" customWidth="1"/>
    <col min="1065" max="1065" width="51.42578125" bestFit="1" customWidth="1"/>
    <col min="1066" max="1066" width="28.5703125" bestFit="1" customWidth="1"/>
    <col min="1067" max="1067" width="50.140625" bestFit="1" customWidth="1"/>
    <col min="1068" max="1068" width="30.28515625" bestFit="1" customWidth="1"/>
    <col min="1069" max="1069" width="32.42578125" bestFit="1" customWidth="1"/>
    <col min="1070" max="1070" width="41.140625" bestFit="1" customWidth="1"/>
    <col min="1071" max="1071" width="40.7109375" bestFit="1" customWidth="1"/>
    <col min="1072" max="1072" width="58.140625" bestFit="1" customWidth="1"/>
  </cols>
  <sheetData>
    <row r="1" spans="1:8" ht="42" customHeight="1" x14ac:dyDescent="0.35">
      <c r="A1" s="88" t="s">
        <v>280</v>
      </c>
      <c r="B1" s="88"/>
      <c r="C1" s="88"/>
      <c r="D1" s="88"/>
      <c r="E1" s="88"/>
      <c r="F1" s="88"/>
      <c r="G1" s="88"/>
    </row>
    <row r="2" spans="1:8" x14ac:dyDescent="0.25">
      <c r="A2" s="89" t="s">
        <v>579</v>
      </c>
      <c r="B2" s="89"/>
      <c r="C2" s="89"/>
      <c r="D2" s="89"/>
      <c r="E2" s="89"/>
      <c r="F2" s="89"/>
      <c r="G2" s="89"/>
    </row>
    <row r="4" spans="1:8" ht="60" x14ac:dyDescent="0.25">
      <c r="A4" s="30" t="s">
        <v>373</v>
      </c>
      <c r="B4" s="31" t="s">
        <v>271</v>
      </c>
      <c r="C4" s="32" t="s">
        <v>275</v>
      </c>
      <c r="D4" s="32" t="s">
        <v>272</v>
      </c>
      <c r="E4" s="32" t="s">
        <v>273</v>
      </c>
      <c r="F4" s="32" t="s">
        <v>274</v>
      </c>
      <c r="G4" s="33" t="s">
        <v>375</v>
      </c>
    </row>
    <row r="5" spans="1:8" x14ac:dyDescent="0.25">
      <c r="A5" s="26">
        <v>2016</v>
      </c>
      <c r="B5" s="22"/>
      <c r="C5" s="23"/>
      <c r="D5" s="23"/>
      <c r="E5" s="23">
        <v>4680317</v>
      </c>
      <c r="F5" s="23"/>
      <c r="G5" s="18">
        <v>4680317</v>
      </c>
    </row>
    <row r="6" spans="1:8" x14ac:dyDescent="0.25">
      <c r="A6" s="27">
        <v>2017</v>
      </c>
      <c r="B6" s="24">
        <v>747361</v>
      </c>
      <c r="C6" s="91"/>
      <c r="D6" s="91"/>
      <c r="E6" s="91">
        <v>2512545</v>
      </c>
      <c r="F6" s="91"/>
      <c r="G6" s="19">
        <v>3259906</v>
      </c>
    </row>
    <row r="7" spans="1:8" x14ac:dyDescent="0.25">
      <c r="A7" s="27">
        <v>2018</v>
      </c>
      <c r="B7" s="24">
        <v>476781</v>
      </c>
      <c r="C7" s="91"/>
      <c r="D7" s="91"/>
      <c r="E7" s="91">
        <v>5061042</v>
      </c>
      <c r="F7" s="91"/>
      <c r="G7" s="19">
        <v>5537823</v>
      </c>
    </row>
    <row r="8" spans="1:8" x14ac:dyDescent="0.25">
      <c r="A8" s="27">
        <v>2019</v>
      </c>
      <c r="B8" s="24">
        <v>921910</v>
      </c>
      <c r="C8" s="91"/>
      <c r="D8" s="91"/>
      <c r="E8" s="91">
        <v>3860161</v>
      </c>
      <c r="F8" s="91"/>
      <c r="G8" s="19">
        <v>4782071</v>
      </c>
    </row>
    <row r="9" spans="1:8" x14ac:dyDescent="0.25">
      <c r="A9" s="27">
        <v>2020</v>
      </c>
      <c r="B9" s="24">
        <v>19963844</v>
      </c>
      <c r="C9" s="91"/>
      <c r="D9" s="91">
        <v>22000000</v>
      </c>
      <c r="E9" s="91">
        <v>18875880</v>
      </c>
      <c r="F9" s="91">
        <v>28354502.239</v>
      </c>
      <c r="G9" s="19">
        <v>89194226.239000008</v>
      </c>
      <c r="H9" s="16"/>
    </row>
    <row r="10" spans="1:8" x14ac:dyDescent="0.25">
      <c r="A10" s="27">
        <v>2021</v>
      </c>
      <c r="B10" s="24">
        <v>735000</v>
      </c>
      <c r="C10" s="91">
        <v>4662626</v>
      </c>
      <c r="D10" s="91">
        <v>7145445</v>
      </c>
      <c r="E10" s="91">
        <v>9196869</v>
      </c>
      <c r="F10" s="91">
        <v>38086899.317000002</v>
      </c>
      <c r="G10" s="19">
        <v>59826839.317000002</v>
      </c>
    </row>
    <row r="11" spans="1:8" x14ac:dyDescent="0.25">
      <c r="A11" s="27">
        <v>2022</v>
      </c>
      <c r="B11" s="24">
        <v>735000</v>
      </c>
      <c r="C11" s="91">
        <v>5785027</v>
      </c>
      <c r="D11" s="91">
        <v>27213000</v>
      </c>
      <c r="E11" s="91"/>
      <c r="F11" s="91">
        <v>5994802.7170000002</v>
      </c>
      <c r="G11" s="19">
        <v>39727829.717</v>
      </c>
    </row>
    <row r="12" spans="1:8" x14ac:dyDescent="0.25">
      <c r="A12" s="27">
        <v>2023</v>
      </c>
      <c r="B12" s="24">
        <v>4278392.4800000004</v>
      </c>
      <c r="C12" s="91">
        <v>18573728.73</v>
      </c>
      <c r="D12" s="91"/>
      <c r="E12" s="91">
        <v>2912048</v>
      </c>
      <c r="F12" s="91"/>
      <c r="G12" s="19">
        <v>25764169.210000001</v>
      </c>
    </row>
    <row r="13" spans="1:8" x14ac:dyDescent="0.25">
      <c r="A13" s="27">
        <v>2024</v>
      </c>
      <c r="B13" s="24">
        <v>4730128</v>
      </c>
      <c r="C13" s="91">
        <v>14164649</v>
      </c>
      <c r="D13" s="91"/>
      <c r="E13" s="91">
        <v>10660338</v>
      </c>
      <c r="F13" s="91"/>
      <c r="G13" s="19">
        <v>29555115</v>
      </c>
    </row>
    <row r="14" spans="1:8" x14ac:dyDescent="0.25">
      <c r="A14" s="28">
        <v>2025</v>
      </c>
      <c r="B14" s="24">
        <v>4505112</v>
      </c>
      <c r="C14" s="91">
        <v>10116909</v>
      </c>
      <c r="D14" s="91"/>
      <c r="E14" s="91">
        <v>597265</v>
      </c>
      <c r="F14" s="91">
        <v>8108538.6100000003</v>
      </c>
      <c r="G14" s="19">
        <v>16624836.609999999</v>
      </c>
    </row>
    <row r="15" spans="1:8" ht="12.75" customHeight="1" x14ac:dyDescent="0.25">
      <c r="A15" s="79" t="s">
        <v>270</v>
      </c>
      <c r="B15" s="25">
        <v>37093528.480000004</v>
      </c>
      <c r="C15" s="20">
        <v>53302939.730000004</v>
      </c>
      <c r="D15" s="20">
        <v>56358445</v>
      </c>
      <c r="E15" s="20">
        <v>58356465</v>
      </c>
      <c r="F15" s="20">
        <v>80544742.883000001</v>
      </c>
      <c r="G15" s="21">
        <v>278953133.09299999</v>
      </c>
    </row>
    <row r="16" spans="1:8" x14ac:dyDescent="0.25">
      <c r="A16"/>
      <c r="B16"/>
      <c r="C16"/>
      <c r="D16"/>
      <c r="E16"/>
      <c r="F16"/>
      <c r="G16"/>
    </row>
    <row r="17" spans="1:8" x14ac:dyDescent="0.25">
      <c r="A17" s="79"/>
      <c r="B17" s="25"/>
      <c r="C17" s="20"/>
      <c r="D17" s="20"/>
      <c r="E17" s="20"/>
      <c r="F17" s="20"/>
      <c r="G17" s="21"/>
    </row>
    <row r="18" spans="1:8" ht="60" x14ac:dyDescent="0.25">
      <c r="A18" s="30" t="s">
        <v>387</v>
      </c>
      <c r="B18" s="31" t="s">
        <v>271</v>
      </c>
      <c r="C18" s="32" t="s">
        <v>275</v>
      </c>
      <c r="D18" s="32" t="s">
        <v>272</v>
      </c>
      <c r="E18" s="32" t="s">
        <v>273</v>
      </c>
      <c r="F18" s="32" t="s">
        <v>274</v>
      </c>
      <c r="G18" s="33" t="s">
        <v>375</v>
      </c>
    </row>
    <row r="19" spans="1:8" ht="30" x14ac:dyDescent="0.25">
      <c r="A19" s="83" t="s">
        <v>264</v>
      </c>
      <c r="B19" s="22"/>
      <c r="C19" s="23"/>
      <c r="D19" s="23"/>
      <c r="E19" s="23"/>
      <c r="F19" s="23">
        <v>72436204.273000002</v>
      </c>
      <c r="G19" s="18">
        <v>72436204.273000002</v>
      </c>
    </row>
    <row r="20" spans="1:8" x14ac:dyDescent="0.25">
      <c r="A20" s="27" t="s">
        <v>265</v>
      </c>
      <c r="B20" s="24">
        <v>15877143.48</v>
      </c>
      <c r="C20" s="91">
        <v>44902939.730000004</v>
      </c>
      <c r="D20" s="91">
        <v>2267280</v>
      </c>
      <c r="E20" s="91">
        <v>15608815</v>
      </c>
      <c r="F20" s="91">
        <v>2579306.61</v>
      </c>
      <c r="G20" s="19">
        <v>80061728.820000008</v>
      </c>
    </row>
    <row r="21" spans="1:8" x14ac:dyDescent="0.25">
      <c r="A21" s="27" t="s">
        <v>266</v>
      </c>
      <c r="B21" s="24">
        <v>17632500</v>
      </c>
      <c r="C21" s="91">
        <v>3300000</v>
      </c>
      <c r="D21" s="91">
        <v>26016165</v>
      </c>
      <c r="E21" s="91">
        <v>12574705</v>
      </c>
      <c r="F21" s="91">
        <v>5529232</v>
      </c>
      <c r="G21" s="19">
        <v>59523370</v>
      </c>
    </row>
    <row r="22" spans="1:8" x14ac:dyDescent="0.25">
      <c r="A22" s="28" t="s">
        <v>267</v>
      </c>
      <c r="B22" s="24">
        <v>3583885</v>
      </c>
      <c r="C22" s="91">
        <v>5100000</v>
      </c>
      <c r="D22" s="91">
        <v>28075000</v>
      </c>
      <c r="E22" s="91">
        <v>30172945</v>
      </c>
      <c r="F22" s="91"/>
      <c r="G22" s="19">
        <v>66931830</v>
      </c>
    </row>
    <row r="23" spans="1:8" x14ac:dyDescent="0.25">
      <c r="A23" s="29" t="s">
        <v>270</v>
      </c>
      <c r="B23" s="25">
        <v>37093528.480000004</v>
      </c>
      <c r="C23" s="20">
        <v>53302939.730000004</v>
      </c>
      <c r="D23" s="20">
        <v>56358445</v>
      </c>
      <c r="E23" s="20">
        <v>58356465</v>
      </c>
      <c r="F23" s="20">
        <v>80544742.883000001</v>
      </c>
      <c r="G23" s="21">
        <v>278953133.09299999</v>
      </c>
    </row>
    <row r="24" spans="1:8" x14ac:dyDescent="0.25">
      <c r="A24"/>
      <c r="B24"/>
      <c r="C24"/>
      <c r="D24"/>
      <c r="E24"/>
      <c r="F24"/>
      <c r="G24"/>
    </row>
    <row r="25" spans="1:8" x14ac:dyDescent="0.25">
      <c r="A25" s="29"/>
      <c r="B25" s="25"/>
      <c r="C25" s="20"/>
      <c r="D25" s="20"/>
      <c r="E25" s="20"/>
      <c r="F25" s="20"/>
      <c r="G25" s="78"/>
    </row>
    <row r="26" spans="1:8" hidden="1" x14ac:dyDescent="0.25">
      <c r="A26" s="34" t="s">
        <v>375</v>
      </c>
      <c r="B26" s="34" t="s">
        <v>388</v>
      </c>
      <c r="C26" s="35"/>
      <c r="D26" s="36"/>
      <c r="E26" s="36"/>
      <c r="F26" s="37"/>
      <c r="G26"/>
      <c r="H26" s="5"/>
    </row>
    <row r="27" spans="1:8" s="1" customFormat="1" ht="30" x14ac:dyDescent="0.25">
      <c r="A27" s="80" t="s">
        <v>556</v>
      </c>
      <c r="B27" s="84" t="s">
        <v>264</v>
      </c>
      <c r="C27" s="85" t="s">
        <v>265</v>
      </c>
      <c r="D27" s="85" t="s">
        <v>266</v>
      </c>
      <c r="E27" s="86" t="s">
        <v>267</v>
      </c>
      <c r="F27" s="81" t="s">
        <v>270</v>
      </c>
      <c r="G27"/>
      <c r="H27" s="82"/>
    </row>
    <row r="28" spans="1:8" x14ac:dyDescent="0.25">
      <c r="A28" s="26">
        <v>2016</v>
      </c>
      <c r="B28" s="22"/>
      <c r="C28" s="23">
        <v>180893</v>
      </c>
      <c r="D28" s="23">
        <v>0</v>
      </c>
      <c r="E28" s="23">
        <v>4499424</v>
      </c>
      <c r="F28" s="18">
        <v>4680317</v>
      </c>
      <c r="G28"/>
    </row>
    <row r="29" spans="1:8" x14ac:dyDescent="0.25">
      <c r="A29" s="27">
        <v>2017</v>
      </c>
      <c r="B29" s="24"/>
      <c r="C29" s="91">
        <v>194361</v>
      </c>
      <c r="D29" s="91">
        <v>240000</v>
      </c>
      <c r="E29" s="91">
        <v>2825545</v>
      </c>
      <c r="F29" s="19">
        <v>3259906</v>
      </c>
      <c r="G29"/>
    </row>
    <row r="30" spans="1:8" x14ac:dyDescent="0.25">
      <c r="A30" s="27">
        <v>2018</v>
      </c>
      <c r="B30" s="24"/>
      <c r="C30" s="91">
        <v>646629</v>
      </c>
      <c r="D30" s="91">
        <v>160000</v>
      </c>
      <c r="E30" s="91">
        <v>4731194</v>
      </c>
      <c r="F30" s="19">
        <v>5537823</v>
      </c>
      <c r="G30"/>
    </row>
    <row r="31" spans="1:8" x14ac:dyDescent="0.25">
      <c r="A31" s="27">
        <v>2019</v>
      </c>
      <c r="B31" s="24"/>
      <c r="C31" s="91">
        <v>761910</v>
      </c>
      <c r="D31" s="91">
        <v>160000</v>
      </c>
      <c r="E31" s="91">
        <v>3860161</v>
      </c>
      <c r="F31" s="19">
        <v>4782071</v>
      </c>
      <c r="G31"/>
    </row>
    <row r="32" spans="1:8" x14ac:dyDescent="0.25">
      <c r="A32" s="27">
        <v>2020</v>
      </c>
      <c r="B32" s="24">
        <v>28354502.239</v>
      </c>
      <c r="C32" s="91">
        <v>6087868</v>
      </c>
      <c r="D32" s="91">
        <v>27725086</v>
      </c>
      <c r="E32" s="91">
        <v>27026770</v>
      </c>
      <c r="F32" s="19">
        <v>89194226.238999993</v>
      </c>
      <c r="G32"/>
    </row>
    <row r="33" spans="1:7" x14ac:dyDescent="0.25">
      <c r="A33" s="27">
        <v>2021</v>
      </c>
      <c r="B33" s="24">
        <v>38086899.317000002</v>
      </c>
      <c r="C33" s="91">
        <v>4565906</v>
      </c>
      <c r="D33" s="91">
        <v>2423165</v>
      </c>
      <c r="E33" s="91">
        <v>14750869</v>
      </c>
      <c r="F33" s="19">
        <v>59826839.317000002</v>
      </c>
      <c r="G33"/>
    </row>
    <row r="34" spans="1:7" x14ac:dyDescent="0.25">
      <c r="A34" s="27">
        <v>2022</v>
      </c>
      <c r="B34" s="24">
        <v>5994802.7170000002</v>
      </c>
      <c r="C34" s="91">
        <v>8640027</v>
      </c>
      <c r="D34" s="91">
        <v>23593000</v>
      </c>
      <c r="E34" s="91">
        <v>1500000</v>
      </c>
      <c r="F34" s="19">
        <v>39727829.717</v>
      </c>
      <c r="G34"/>
    </row>
    <row r="35" spans="1:7" x14ac:dyDescent="0.25">
      <c r="A35" s="27">
        <v>2023</v>
      </c>
      <c r="B35" s="24"/>
      <c r="C35" s="91">
        <v>17495736.210000001</v>
      </c>
      <c r="D35" s="91">
        <v>1072500</v>
      </c>
      <c r="E35" s="91">
        <v>7195933</v>
      </c>
      <c r="F35" s="19">
        <v>25764169.210000001</v>
      </c>
      <c r="G35"/>
    </row>
    <row r="36" spans="1:7" x14ac:dyDescent="0.25">
      <c r="A36" s="27">
        <v>2024</v>
      </c>
      <c r="B36" s="24"/>
      <c r="C36" s="91">
        <v>25145117</v>
      </c>
      <c r="D36" s="91">
        <v>3868064</v>
      </c>
      <c r="E36" s="91">
        <v>541934</v>
      </c>
      <c r="F36" s="19">
        <v>29555115</v>
      </c>
      <c r="G36"/>
    </row>
    <row r="37" spans="1:7" x14ac:dyDescent="0.25">
      <c r="A37" s="28">
        <v>2025</v>
      </c>
      <c r="B37" s="24"/>
      <c r="C37" s="91">
        <v>16343281.609999999</v>
      </c>
      <c r="D37" s="91">
        <v>281555</v>
      </c>
      <c r="E37" s="91"/>
      <c r="F37" s="19">
        <v>16624836.609999999</v>
      </c>
      <c r="G37"/>
    </row>
    <row r="38" spans="1:7" x14ac:dyDescent="0.25">
      <c r="A38" s="29" t="s">
        <v>270</v>
      </c>
      <c r="B38" s="25">
        <v>72436204.273000002</v>
      </c>
      <c r="C38" s="20">
        <v>80061728.819999993</v>
      </c>
      <c r="D38" s="20">
        <v>59523370</v>
      </c>
      <c r="E38" s="20">
        <v>66931830</v>
      </c>
      <c r="F38" s="21">
        <v>278953133.09299999</v>
      </c>
      <c r="G38"/>
    </row>
    <row r="39" spans="1:7" x14ac:dyDescent="0.25">
      <c r="A39"/>
    </row>
    <row r="40" spans="1:7" x14ac:dyDescent="0.25">
      <c r="A40"/>
    </row>
    <row r="41" spans="1:7" x14ac:dyDescent="0.25">
      <c r="A41"/>
    </row>
    <row r="42" spans="1:7" x14ac:dyDescent="0.25">
      <c r="A42"/>
    </row>
    <row r="43" spans="1:7" x14ac:dyDescent="0.25">
      <c r="A43"/>
    </row>
    <row r="44" spans="1:7" x14ac:dyDescent="0.25">
      <c r="A44"/>
    </row>
    <row r="45" spans="1:7" x14ac:dyDescent="0.25">
      <c r="A45"/>
    </row>
    <row r="46" spans="1:7" x14ac:dyDescent="0.25">
      <c r="A46"/>
    </row>
    <row r="47" spans="1:7" x14ac:dyDescent="0.25">
      <c r="A47"/>
    </row>
    <row r="48" spans="1:7"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sheetData>
  <mergeCells count="2">
    <mergeCell ref="A1:G1"/>
    <mergeCell ref="A2:G2"/>
  </mergeCell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AA3A875721F14CA7335BC7252BBF28" ma:contentTypeVersion="1" ma:contentTypeDescription="Create a new document." ma:contentTypeScope="" ma:versionID="7303a55e8901e720ce206d4cf7801143">
  <xsd:schema xmlns:xsd="http://www.w3.org/2001/XMLSchema" xmlns:xs="http://www.w3.org/2001/XMLSchema" xmlns:p="http://schemas.microsoft.com/office/2006/metadata/properties" xmlns:ns2="c2cd5102-672f-4cb7-8a8f-d88cffe52635" targetNamespace="http://schemas.microsoft.com/office/2006/metadata/properties" ma:root="true" ma:fieldsID="abf25cbce7c244ec2862868844407a23" ns2:_="">
    <xsd:import namespace="c2cd5102-672f-4cb7-8a8f-d88cffe5263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d5102-672f-4cb7-8a8f-d88cffe5263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AC4D29-AC10-4A38-B308-E68B53286C6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290AC40-2F77-48DB-BAB3-D1772BBADF9D}"/>
</file>

<file path=customXml/itemProps3.xml><?xml version="1.0" encoding="utf-8"?>
<ds:datastoreItem xmlns:ds="http://schemas.openxmlformats.org/officeDocument/2006/customXml" ds:itemID="{F1F2D4D3-ACF9-4C84-A825-C17F428541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Open First!</vt:lpstr>
      <vt:lpstr>Raw Data</vt:lpstr>
      <vt:lpstr>Homelessness Prevention</vt:lpstr>
      <vt:lpstr>Homelessness Response</vt:lpstr>
      <vt:lpstr>Housing</vt:lpstr>
      <vt:lpstr>COVID Mass Shelter</vt:lpstr>
      <vt:lpstr>Summary</vt:lpstr>
    </vt:vector>
  </TitlesOfParts>
  <Company>Municipality of Anchorage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Rowton, Shelley A.</dc:creator>
  <cp:lastModifiedBy>Ross, Clare E.</cp:lastModifiedBy>
  <cp:lastPrinted>2022-09-08T20:04:04Z</cp:lastPrinted>
  <dcterms:created xsi:type="dcterms:W3CDTF">2022-07-15T21:55:13Z</dcterms:created>
  <dcterms:modified xsi:type="dcterms:W3CDTF">2025-09-19T16:36:34Z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0x010100FBAA3A875721F14CA7335BC7252BBF28</vt:lpwstr>
  </property>
</Properties>
</file>